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700" tabRatio="682" firstSheet="1" activeTab="1"/>
  </bookViews>
  <sheets>
    <sheet name="000000" sheetId="1" state="veryHidden" r:id="rId1"/>
    <sheet name="基礎データ" sheetId="2" r:id="rId2"/>
    <sheet name="介護保険第一号被保険者データ " sheetId="3" r:id="rId3"/>
    <sheet name="滞納者データ" sheetId="4" r:id="rId4"/>
    <sheet name="要介護認定データ" sheetId="5" r:id="rId5"/>
    <sheet name="保険料減免とペナルティー " sheetId="6" r:id="rId6"/>
    <sheet name="認定調査" sheetId="7" r:id="rId7"/>
    <sheet name="利用率" sheetId="8" r:id="rId8"/>
    <sheet name="サービス利用状況" sheetId="9" r:id="rId9"/>
    <sheet name="施設待機者数" sheetId="10" r:id="rId10"/>
    <sheet name="利用料軽減" sheetId="11" r:id="rId11"/>
    <sheet name="苦情・不服審査請求" sheetId="12" r:id="rId12"/>
    <sheet name="Sheet1" sheetId="13" r:id="rId13"/>
    <sheet name="福祉用具" sheetId="14" r:id="rId14"/>
    <sheet name="Sheet2" sheetId="15" r:id="rId15"/>
  </sheets>
  <definedNames>
    <definedName name="_xlnm.Print_Titles" localSheetId="8">'サービス利用状況'!$A:$A,'サービス利用状況'!$1:$3</definedName>
    <definedName name="_xlnm.Print_Titles" localSheetId="2">'介護保険第一号被保険者データ '!$A:$A,'介護保険第一号被保険者データ '!$1:$4</definedName>
    <definedName name="_xlnm.Print_Titles" localSheetId="1">'基礎データ'!$A:$A,'基礎データ'!$1:$4</definedName>
    <definedName name="_xlnm.Print_Titles" localSheetId="11">'苦情・不服審査請求'!$A:$A,'苦情・不服審査請求'!$1:$3</definedName>
    <definedName name="_xlnm.Print_Titles" localSheetId="9">'施設待機者数'!$A:$A,'施設待機者数'!$1:$3</definedName>
    <definedName name="_xlnm.Print_Titles" localSheetId="3">'滞納者データ'!$A:$A,'滞納者データ'!$1:$4</definedName>
    <definedName name="_xlnm.Print_Titles" localSheetId="6">'認定調査'!$A:$A,'認定調査'!$1:$3</definedName>
    <definedName name="_xlnm.Print_Titles" localSheetId="13">'福祉用具'!$A:$A,'福祉用具'!$1:$4</definedName>
    <definedName name="_xlnm.Print_Titles" localSheetId="5">'保険料減免とペナルティー '!$A:$A,'保険料減免とペナルティー '!$1:$3</definedName>
    <definedName name="_xlnm.Print_Titles" localSheetId="4">'要介護認定データ'!$A:$A,'要介護認定データ'!$1:$4</definedName>
    <definedName name="_xlnm.Print_Titles" localSheetId="7">'利用率'!$A:$A,'利用率'!$1:$4</definedName>
  </definedNames>
  <calcPr fullCalcOnLoad="1"/>
</workbook>
</file>

<file path=xl/sharedStrings.xml><?xml version="1.0" encoding="utf-8"?>
<sst xmlns="http://schemas.openxmlformats.org/spreadsheetml/2006/main" count="1677" uniqueCount="335">
  <si>
    <t>市町村名</t>
  </si>
  <si>
    <t>大阪市</t>
  </si>
  <si>
    <t>堺市</t>
  </si>
  <si>
    <t>池田市</t>
  </si>
  <si>
    <t>高槻市</t>
  </si>
  <si>
    <t>茨木市</t>
  </si>
  <si>
    <t>富田林市</t>
  </si>
  <si>
    <t>寝屋川市</t>
  </si>
  <si>
    <t>和泉市</t>
  </si>
  <si>
    <t>摂津市</t>
  </si>
  <si>
    <t>高石市</t>
  </si>
  <si>
    <t>東大阪市</t>
  </si>
  <si>
    <t>阪南市</t>
  </si>
  <si>
    <t>島本町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</si>
  <si>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</si>
  <si>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</si>
  <si>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</si>
  <si>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</si>
  <si>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</si>
  <si>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</si>
  <si>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</si>
  <si>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吹田市</t>
  </si>
  <si>
    <t>豊中市</t>
  </si>
  <si>
    <t>箕面市</t>
  </si>
  <si>
    <t>豊能町</t>
  </si>
  <si>
    <t>泉大津市</t>
  </si>
  <si>
    <t>岸和田市</t>
  </si>
  <si>
    <t>貝塚市</t>
  </si>
  <si>
    <t>泉佐野市</t>
  </si>
  <si>
    <t>枚方市</t>
  </si>
  <si>
    <t>大東市</t>
  </si>
  <si>
    <t>交野市</t>
  </si>
  <si>
    <t>松原市</t>
  </si>
  <si>
    <t>藤井寺市</t>
  </si>
  <si>
    <t>羽曳野市</t>
  </si>
  <si>
    <t>河内長野市</t>
  </si>
  <si>
    <t>大阪狭山市</t>
  </si>
  <si>
    <t>千早赤阪村</t>
  </si>
  <si>
    <t>八尾市</t>
  </si>
  <si>
    <t>柏原市</t>
  </si>
  <si>
    <t>泉南市</t>
  </si>
  <si>
    <t>くすのき広域連合</t>
  </si>
  <si>
    <t>合計</t>
  </si>
  <si>
    <t>人口</t>
  </si>
  <si>
    <t>高齢化率</t>
  </si>
  <si>
    <t>世帯数</t>
  </si>
  <si>
    <t>高齢者数</t>
  </si>
  <si>
    <t>65歳以上</t>
  </si>
  <si>
    <t>75歳以上</t>
  </si>
  <si>
    <t>後期高齢化率</t>
  </si>
  <si>
    <t>②高齢者世帯</t>
  </si>
  <si>
    <t>③高齢独居</t>
  </si>
  <si>
    <t>④高齢者のみ夫婦</t>
  </si>
  <si>
    <t>被保険者数</t>
  </si>
  <si>
    <t>人数</t>
  </si>
  <si>
    <t>構成比</t>
  </si>
  <si>
    <t>普通徴収</t>
  </si>
  <si>
    <t>特別徴収</t>
  </si>
  <si>
    <t>全滞納</t>
  </si>
  <si>
    <t>一部滞納</t>
  </si>
  <si>
    <t>全体</t>
  </si>
  <si>
    <t>第一号</t>
  </si>
  <si>
    <t>未把握</t>
  </si>
  <si>
    <t>滞納者率</t>
  </si>
  <si>
    <t>不明</t>
  </si>
  <si>
    <t>※滞納者率全体：一部滞納者数/第一号被保険者数</t>
  </si>
  <si>
    <t>※滞納者率普通徴収：一部滞納者数/普通徴収者数</t>
  </si>
  <si>
    <t>特別徴収：月1万5千円以上の年金からの天引き</t>
  </si>
  <si>
    <t>滞納者数</t>
  </si>
  <si>
    <t>※全滞納：全く介護保険料を支払っていない人</t>
  </si>
  <si>
    <t>※一部滞納：一度でも滞納している人</t>
  </si>
  <si>
    <t>保険料減免制度</t>
  </si>
  <si>
    <t>実施</t>
  </si>
  <si>
    <t>影響額</t>
  </si>
  <si>
    <t>財源</t>
  </si>
  <si>
    <t>償還払い</t>
  </si>
  <si>
    <t>ペナルティー件数</t>
  </si>
  <si>
    <t>保険料</t>
  </si>
  <si>
    <t>認定者</t>
  </si>
  <si>
    <t>総数</t>
  </si>
  <si>
    <t>要支援</t>
  </si>
  <si>
    <t>要介護①</t>
  </si>
  <si>
    <t>要介護②</t>
  </si>
  <si>
    <t>要介護③</t>
  </si>
  <si>
    <t>要介護④</t>
  </si>
  <si>
    <t>要介護⑤</t>
  </si>
  <si>
    <t>介護度構成比：介護度ごと人数/認定者総数</t>
  </si>
  <si>
    <t>在宅サービス</t>
  </si>
  <si>
    <t>特養</t>
  </si>
  <si>
    <t>老健</t>
  </si>
  <si>
    <t>療養型医療</t>
  </si>
  <si>
    <t>未利用者</t>
  </si>
  <si>
    <t>利用者</t>
  </si>
  <si>
    <t>利用率</t>
  </si>
  <si>
    <t>構成率</t>
  </si>
  <si>
    <t>利用者総数</t>
  </si>
  <si>
    <t>※構成比：分母は認定者総数</t>
  </si>
  <si>
    <t>介護度</t>
  </si>
  <si>
    <t>①</t>
  </si>
  <si>
    <t>②</t>
  </si>
  <si>
    <t>③</t>
  </si>
  <si>
    <t>④</t>
  </si>
  <si>
    <t>⑤</t>
  </si>
  <si>
    <t>大阪市内</t>
  </si>
  <si>
    <t>北摂豊能</t>
  </si>
  <si>
    <t>堺阪南</t>
  </si>
  <si>
    <t>北河内</t>
  </si>
  <si>
    <t>南河内</t>
  </si>
  <si>
    <t>中河内</t>
  </si>
  <si>
    <t>特養老人ホーム</t>
  </si>
  <si>
    <t>老健施設</t>
  </si>
  <si>
    <t>療養型医療施設</t>
  </si>
  <si>
    <t>高齢者人口</t>
  </si>
  <si>
    <t>待機者数</t>
  </si>
  <si>
    <t>×</t>
  </si>
  <si>
    <t>利用者数</t>
  </si>
  <si>
    <t>認定</t>
  </si>
  <si>
    <t>訪問調査</t>
  </si>
  <si>
    <t>相談・苦情</t>
  </si>
  <si>
    <t>手続き</t>
  </si>
  <si>
    <t>その他</t>
  </si>
  <si>
    <t>不服審査請求</t>
  </si>
  <si>
    <t>負担</t>
  </si>
  <si>
    <t>入所者</t>
  </si>
  <si>
    <t>施設入所</t>
  </si>
  <si>
    <t>平均</t>
  </si>
  <si>
    <t>未集計</t>
  </si>
  <si>
    <t>調査表コピー</t>
  </si>
  <si>
    <t>渡さない</t>
  </si>
  <si>
    <t>同意書</t>
  </si>
  <si>
    <t>必要</t>
  </si>
  <si>
    <t>不要</t>
  </si>
  <si>
    <t>認定率</t>
  </si>
  <si>
    <t>※認定率：第一号被保険者数/認定者総数</t>
  </si>
  <si>
    <t>必ず渡す</t>
  </si>
  <si>
    <t>第3段階</t>
  </si>
  <si>
    <t>第4段階</t>
  </si>
  <si>
    <t>第5段階</t>
  </si>
  <si>
    <t>00.10～</t>
  </si>
  <si>
    <t>②社会福祉法人利用料軽減件数</t>
  </si>
  <si>
    <t>①訪問介護利用料軽減件数</t>
  </si>
  <si>
    <t>第6段階</t>
  </si>
  <si>
    <t>利用者比率</t>
  </si>
  <si>
    <t>低所得者独自減免</t>
  </si>
  <si>
    <t>実施の有無</t>
  </si>
  <si>
    <t>未記入</t>
  </si>
  <si>
    <t>時効になった保険料のある人</t>
  </si>
  <si>
    <t>未実施</t>
  </si>
  <si>
    <t>開始</t>
  </si>
  <si>
    <t>第7段階</t>
  </si>
  <si>
    <t>第8段階</t>
  </si>
  <si>
    <t>くすのき</t>
  </si>
  <si>
    <t>直営</t>
  </si>
  <si>
    <t>求められれば渡す</t>
  </si>
  <si>
    <t>くすのき</t>
  </si>
  <si>
    <t>対象者数</t>
  </si>
  <si>
    <t>対象者</t>
  </si>
  <si>
    <t>利用率</t>
  </si>
  <si>
    <t>要支援①</t>
  </si>
  <si>
    <t>要支援②</t>
  </si>
  <si>
    <t>1.2.3段階</t>
  </si>
  <si>
    <t>車椅子</t>
  </si>
  <si>
    <t>06.3末</t>
  </si>
  <si>
    <t>07.3末</t>
  </si>
  <si>
    <t>移動用リフト</t>
  </si>
  <si>
    <t>床ずれ防止体位変換器</t>
  </si>
  <si>
    <t>認知症徘徊感知器</t>
  </si>
  <si>
    <t>本人非課税比率</t>
  </si>
  <si>
    <t>⑬軽度者(要支援①②要介護①)への福祉用具貸与</t>
  </si>
  <si>
    <t>第2・3段階</t>
  </si>
  <si>
    <t>08.3末</t>
  </si>
  <si>
    <t>未掌握</t>
  </si>
  <si>
    <t>未掌握</t>
  </si>
  <si>
    <t>②／①</t>
  </si>
  <si>
    <t>③／①</t>
  </si>
  <si>
    <t>④／①</t>
  </si>
  <si>
    <t>09.3末</t>
  </si>
  <si>
    <t>三割負担</t>
  </si>
  <si>
    <t>これまで一部委託であったがまだなにも検討していない</t>
  </si>
  <si>
    <t>直営　更新分のみ一部委託</t>
  </si>
  <si>
    <t>これまで一部委託であったがまだなにも検討していない</t>
  </si>
  <si>
    <t>これまで一部委託であったが当面これまで通りとする</t>
  </si>
  <si>
    <t>調査員数</t>
  </si>
  <si>
    <t>合議体</t>
  </si>
  <si>
    <t>件数</t>
  </si>
  <si>
    <t>全数</t>
  </si>
  <si>
    <t>委員数</t>
  </si>
  <si>
    <t>資料</t>
  </si>
  <si>
    <t>合  計</t>
  </si>
  <si>
    <t>03.4～</t>
  </si>
  <si>
    <t>0１,10～</t>
  </si>
  <si>
    <t>01,10～</t>
  </si>
  <si>
    <t>09.4～</t>
  </si>
  <si>
    <t>03.7～</t>
  </si>
  <si>
    <t>01.10～</t>
  </si>
  <si>
    <t>04.4～</t>
  </si>
  <si>
    <t>02.4～</t>
  </si>
  <si>
    <t>02,6～</t>
  </si>
  <si>
    <t>02.7～</t>
  </si>
  <si>
    <t>00.4～</t>
  </si>
  <si>
    <t>01.4～</t>
  </si>
  <si>
    <t>サービス</t>
  </si>
  <si>
    <t>合   計</t>
  </si>
  <si>
    <t>10.3末</t>
  </si>
  <si>
    <t>第1段階</t>
  </si>
  <si>
    <t>第2段階</t>
  </si>
  <si>
    <t>直営+事務受託法人+委託(当面これまでどおり）</t>
  </si>
  <si>
    <t>合     計</t>
  </si>
  <si>
    <t>合　　　　計</t>
  </si>
  <si>
    <t>未集計</t>
  </si>
  <si>
    <t>1・2・3段階</t>
  </si>
  <si>
    <t>一部委託だが今後とも変更はない</t>
  </si>
  <si>
    <t>これまで全部委託であったがまだなにも検討していない</t>
  </si>
  <si>
    <t>①</t>
  </si>
  <si>
    <t>②</t>
  </si>
  <si>
    <t>③</t>
  </si>
  <si>
    <t>④</t>
  </si>
  <si>
    <t>⑤</t>
  </si>
  <si>
    <t>サービス</t>
  </si>
  <si>
    <t>基礎データ</t>
  </si>
  <si>
    <t>要支援</t>
  </si>
  <si>
    <t>構成率</t>
  </si>
  <si>
    <t>くすのき</t>
  </si>
  <si>
    <t>軽度者</t>
  </si>
  <si>
    <t>※軽度者＝要支援＋要介護1</t>
  </si>
  <si>
    <t>第9段階</t>
  </si>
  <si>
    <t>第10段階</t>
  </si>
  <si>
    <t>第11段階</t>
  </si>
  <si>
    <t>第12段階</t>
  </si>
  <si>
    <t>第13段階</t>
  </si>
  <si>
    <t>申請の期限</t>
  </si>
  <si>
    <t>あり</t>
  </si>
  <si>
    <t>なし</t>
  </si>
  <si>
    <t>4月
遡及</t>
  </si>
  <si>
    <t>7日前</t>
  </si>
  <si>
    <t>11.3末</t>
  </si>
  <si>
    <t xml:space="preserve"> </t>
  </si>
  <si>
    <t>制度の周知
の仕方</t>
  </si>
  <si>
    <t>×</t>
  </si>
  <si>
    <t>特殊寝台</t>
  </si>
  <si>
    <t>第1号保険料</t>
  </si>
  <si>
    <t>その他(要件が当てはまる方)</t>
  </si>
  <si>
    <t>窓口相談の際に</t>
  </si>
  <si>
    <t>審議時間（分）</t>
  </si>
  <si>
    <t>6日前</t>
  </si>
  <si>
    <t>条件付</t>
  </si>
  <si>
    <t>8日前</t>
  </si>
  <si>
    <t>未</t>
  </si>
  <si>
    <t>申請用紙送付</t>
  </si>
  <si>
    <t>広報7月号</t>
  </si>
  <si>
    <t>端末提示</t>
  </si>
  <si>
    <t>20～30</t>
  </si>
  <si>
    <t>広報7月号・送付</t>
  </si>
  <si>
    <t>広報4、7月号・送付</t>
  </si>
  <si>
    <t>集計中</t>
  </si>
  <si>
    <t>広報7月号・送付
決定通知書に記載</t>
  </si>
  <si>
    <t>当日</t>
  </si>
  <si>
    <t>広報7月号・チラシ
電話連絡</t>
  </si>
  <si>
    <t>広報4月号・電話</t>
  </si>
  <si>
    <t>広報・チラシ・送付</t>
  </si>
  <si>
    <t>60～90</t>
  </si>
  <si>
    <t>していない</t>
  </si>
  <si>
    <t>第3段階　その他</t>
  </si>
  <si>
    <t>10日前</t>
  </si>
  <si>
    <t>案内を同封</t>
  </si>
  <si>
    <t>×</t>
  </si>
  <si>
    <t>30～35</t>
  </si>
  <si>
    <t>90～120</t>
  </si>
  <si>
    <t>4～5日前</t>
  </si>
  <si>
    <t>5日前</t>
  </si>
  <si>
    <t>＊第一号被保険者数は各段階の人数を足している。</t>
  </si>
  <si>
    <t>201205大阪社保協調査</t>
  </si>
  <si>
    <t>2011度介護保険実施状況アンケート①基礎データ　2012.03末データ</t>
  </si>
  <si>
    <t>②2011年度第一号被保険者データ</t>
  </si>
  <si>
    <t>2012.3末データ  2012.05大阪社保調査</t>
  </si>
  <si>
    <t>③2011年度滞納者データ</t>
  </si>
  <si>
    <t>2012.3末データ</t>
  </si>
  <si>
    <t>2012.05大阪社保協調査</t>
  </si>
  <si>
    <t>2012.05大阪社保協調査</t>
  </si>
  <si>
    <t>2012.05大阪社保協調査</t>
  </si>
  <si>
    <t>2012.05大阪社保協調査</t>
  </si>
  <si>
    <t>2012.03末現在　　2012.05大阪社保協調査</t>
  </si>
  <si>
    <t>12.3末</t>
  </si>
  <si>
    <t>広報6月号・個別通知</t>
  </si>
  <si>
    <t>①全世帯数</t>
  </si>
  <si>
    <t>広報4月号・個別通知</t>
  </si>
  <si>
    <t>対象施設なし</t>
  </si>
  <si>
    <t>広報</t>
  </si>
  <si>
    <t>在宅サービス
利用者数</t>
  </si>
  <si>
    <t>2012.03末データ</t>
  </si>
  <si>
    <t>○</t>
  </si>
  <si>
    <t>×</t>
  </si>
  <si>
    <t>広報4月号・チラシ・個別通知・用紙送付</t>
  </si>
  <si>
    <t>4～5</t>
  </si>
  <si>
    <t>広報7月号・チラシ</t>
  </si>
  <si>
    <t>○</t>
  </si>
  <si>
    <t>・直営・事務受託法人委託・居宅事業所委託の3通りで実施</t>
  </si>
  <si>
    <t>35～40</t>
  </si>
  <si>
    <t>これまで一部委託であったがまだなにも検討していない
（176人＝委託168人+市介護保険課8人）</t>
  </si>
  <si>
    <t>ハンドブック・個別通知・申請用紙送付</t>
  </si>
  <si>
    <t>給付
差し止め</t>
  </si>
  <si>
    <t>当面これまで通りとし2006年度から事務受託法人に委託</t>
  </si>
  <si>
    <t>①第5段階以下②第3段階以下</t>
  </si>
  <si>
    <t>広報6月号個別通知・パンフ</t>
  </si>
  <si>
    <t>特にしていない</t>
  </si>
  <si>
    <t>60～90</t>
  </si>
  <si>
    <t>40～120</t>
  </si>
  <si>
    <t>広報4月号・チラシ</t>
  </si>
  <si>
    <t>広報・用紙送付</t>
  </si>
  <si>
    <t>25～35</t>
  </si>
  <si>
    <t>65歳以上で全ての条件に該当する人</t>
  </si>
  <si>
    <t>広報・申請書送付</t>
  </si>
  <si>
    <t>○</t>
  </si>
  <si>
    <t>広報4,7月号・チラシ・通知・用紙送付</t>
  </si>
  <si>
    <t>これまで一部委託であったが当面これまで通りとする</t>
  </si>
  <si>
    <t>これまで一部委託であったが、変更なし</t>
  </si>
  <si>
    <t>1・2・3・4段階</t>
  </si>
  <si>
    <t>広報4月号・チラシ・用紙送付・電話</t>
  </si>
  <si>
    <t>用紙送付・パンフ</t>
  </si>
  <si>
    <t>チラシ</t>
  </si>
  <si>
    <t>広報4、7月号・個別通知・用紙送付</t>
  </si>
  <si>
    <t>広報4月号・個別通知・申請書送付</t>
  </si>
  <si>
    <t>これまで一部委託であったがまだなにも検討していない
(96人＝介護保険課19人＋市内委託事業所77人）</t>
  </si>
  <si>
    <t>用紙送付・HP</t>
  </si>
  <si>
    <t>30～35</t>
  </si>
  <si>
    <t>広報7月号・通知書記載</t>
  </si>
  <si>
    <t>④要介護認定</t>
  </si>
  <si>
    <t>⑤2011年度保険料市町村独自減免制度とペナルティー　</t>
  </si>
  <si>
    <t>⑥2011年度認定調査　2012.05大阪社保協調査</t>
  </si>
  <si>
    <t>⑦居宅サービス給付限度額に対する利用率　2012.3末データ</t>
  </si>
  <si>
    <t>⑧2011年度サービス利用状況　2012.3末データ</t>
  </si>
  <si>
    <t>⑨介護施設待機者数一覧表　2012.3末</t>
  </si>
  <si>
    <t>⑩利用料軽減制度　2012.03末データ</t>
  </si>
  <si>
    <t>⑪2011年度苦情・相談</t>
  </si>
  <si>
    <t>3日前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</si>
</sst>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%"/>
    <numFmt numFmtId="179" formatCode="#,##0;[Red]#,##0"/>
    <numFmt numFmtId="180" formatCode="#,##0_);[Red]\(#,##0\)"/>
    <numFmt numFmtId="181" formatCode="0;[Red]0"/>
    <numFmt numFmtId="182" formatCode="&quot;\&quot;#,##0;[Red]&quot;\&quot;#,##0"/>
    <numFmt numFmtId="183" formatCode="&quot;\&quot;#,##0_);[Red]\(&quot;\&quot;#,##0\)"/>
    <numFmt numFmtId="184" formatCode="0.0_ "/>
    <numFmt numFmtId="185" formatCode="#,##0_ "/>
    <numFmt numFmtId="186" formatCode="0_);[Red]\(0\)"/>
    <numFmt numFmtId="187" formatCode="#,##0_ ;[Red]\-#,##0\ "/>
  </numFmts>
  <fonts count="29">
    <font>
      <sz val="1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0" borderId="0" xfId="42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 shrinkToFi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" fillId="0" borderId="0" xfId="4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0" xfId="49" applyFont="1" applyBorder="1" applyAlignment="1">
      <alignment vertical="center"/>
    </xf>
    <xf numFmtId="178" fontId="1" fillId="0" borderId="0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0" fontId="5" fillId="0" borderId="10" xfId="4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8" fontId="5" fillId="0" borderId="12" xfId="42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indent="1" shrinkToFit="1"/>
    </xf>
    <xf numFmtId="9" fontId="0" fillId="0" borderId="0" xfId="42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8" fontId="5" fillId="0" borderId="28" xfId="42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8" fontId="5" fillId="0" borderId="30" xfId="42" applyNumberFormat="1" applyFont="1" applyBorder="1" applyAlignment="1">
      <alignment vertical="center"/>
    </xf>
    <xf numFmtId="178" fontId="5" fillId="0" borderId="28" xfId="42" applyNumberFormat="1" applyFont="1" applyFill="1" applyBorder="1" applyAlignment="1">
      <alignment vertical="center"/>
    </xf>
    <xf numFmtId="178" fontId="5" fillId="0" borderId="30" xfId="4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indent="1" shrinkToFit="1"/>
    </xf>
    <xf numFmtId="0" fontId="7" fillId="0" borderId="26" xfId="0" applyFont="1" applyBorder="1" applyAlignment="1">
      <alignment horizontal="left" vertical="center" indent="1"/>
    </xf>
    <xf numFmtId="180" fontId="5" fillId="0" borderId="31" xfId="49" applyNumberFormat="1" applyFont="1" applyBorder="1" applyAlignment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38" fontId="5" fillId="0" borderId="33" xfId="49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1" fillId="0" borderId="35" xfId="0" applyFont="1" applyBorder="1" applyAlignment="1">
      <alignment vertical="center"/>
    </xf>
    <xf numFmtId="10" fontId="5" fillId="0" borderId="14" xfId="42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0" fontId="5" fillId="0" borderId="34" xfId="42" applyNumberFormat="1" applyFont="1" applyFill="1" applyBorder="1" applyAlignment="1">
      <alignment horizontal="right" vertical="center"/>
    </xf>
    <xf numFmtId="10" fontId="5" fillId="0" borderId="30" xfId="42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 wrapText="1"/>
    </xf>
    <xf numFmtId="38" fontId="5" fillId="0" borderId="40" xfId="49" applyFont="1" applyBorder="1" applyAlignment="1">
      <alignment vertical="center"/>
    </xf>
    <xf numFmtId="178" fontId="5" fillId="0" borderId="22" xfId="42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shrinkToFit="1"/>
    </xf>
    <xf numFmtId="178" fontId="1" fillId="0" borderId="28" xfId="42" applyNumberFormat="1" applyFont="1" applyBorder="1" applyAlignment="1">
      <alignment vertical="center" shrinkToFit="1"/>
    </xf>
    <xf numFmtId="178" fontId="1" fillId="0" borderId="30" xfId="42" applyNumberFormat="1" applyFont="1" applyBorder="1" applyAlignment="1">
      <alignment vertical="center" shrinkToFit="1"/>
    </xf>
    <xf numFmtId="178" fontId="1" fillId="0" borderId="41" xfId="42" applyNumberFormat="1" applyFont="1" applyFill="1" applyBorder="1" applyAlignment="1">
      <alignment vertical="center" shrinkToFit="1"/>
    </xf>
    <xf numFmtId="178" fontId="1" fillId="0" borderId="28" xfId="42" applyNumberFormat="1" applyFont="1" applyFill="1" applyBorder="1" applyAlignment="1">
      <alignment vertical="center" shrinkToFit="1"/>
    </xf>
    <xf numFmtId="178" fontId="1" fillId="0" borderId="30" xfId="42" applyNumberFormat="1" applyFont="1" applyFill="1" applyBorder="1" applyAlignment="1">
      <alignment vertical="center" shrinkToFit="1"/>
    </xf>
    <xf numFmtId="10" fontId="1" fillId="0" borderId="30" xfId="42" applyNumberFormat="1" applyFont="1" applyBorder="1" applyAlignment="1">
      <alignment vertical="center" shrinkToFit="1"/>
    </xf>
    <xf numFmtId="178" fontId="1" fillId="0" borderId="30" xfId="42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80" fontId="5" fillId="0" borderId="44" xfId="49" applyNumberFormat="1" applyFont="1" applyFill="1" applyBorder="1" applyAlignment="1">
      <alignment vertical="center"/>
    </xf>
    <xf numFmtId="178" fontId="5" fillId="0" borderId="45" xfId="42" applyNumberFormat="1" applyFont="1" applyFill="1" applyBorder="1" applyAlignment="1">
      <alignment vertical="center"/>
    </xf>
    <xf numFmtId="10" fontId="5" fillId="0" borderId="10" xfId="42" applyNumberFormat="1" applyFont="1" applyFill="1" applyBorder="1" applyAlignment="1">
      <alignment horizontal="right" vertical="center"/>
    </xf>
    <xf numFmtId="10" fontId="5" fillId="0" borderId="46" xfId="42" applyNumberFormat="1" applyFont="1" applyFill="1" applyBorder="1" applyAlignment="1">
      <alignment horizontal="right" vertical="center"/>
    </xf>
    <xf numFmtId="10" fontId="5" fillId="0" borderId="11" xfId="42" applyNumberFormat="1" applyFont="1" applyFill="1" applyBorder="1" applyAlignment="1">
      <alignment horizontal="right" vertical="center"/>
    </xf>
    <xf numFmtId="10" fontId="5" fillId="0" borderId="13" xfId="42" applyNumberFormat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center" indent="1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" fillId="0" borderId="33" xfId="49" applyFont="1" applyFill="1" applyBorder="1" applyAlignment="1">
      <alignment vertical="center" shrinkToFit="1"/>
    </xf>
    <xf numFmtId="38" fontId="1" fillId="0" borderId="28" xfId="49" applyFont="1" applyFill="1" applyBorder="1" applyAlignment="1">
      <alignment vertical="center" shrinkToFit="1"/>
    </xf>
    <xf numFmtId="38" fontId="1" fillId="0" borderId="34" xfId="49" applyFont="1" applyFill="1" applyBorder="1" applyAlignment="1">
      <alignment vertical="center" shrinkToFit="1"/>
    </xf>
    <xf numFmtId="38" fontId="1" fillId="0" borderId="41" xfId="49" applyFont="1" applyFill="1" applyBorder="1" applyAlignment="1">
      <alignment vertical="center" shrinkToFit="1"/>
    </xf>
    <xf numFmtId="38" fontId="1" fillId="0" borderId="30" xfId="49" applyFont="1" applyFill="1" applyBorder="1" applyAlignment="1">
      <alignment vertical="center" shrinkToFit="1"/>
    </xf>
    <xf numFmtId="38" fontId="1" fillId="0" borderId="31" xfId="49" applyFont="1" applyFill="1" applyBorder="1" applyAlignment="1">
      <alignment vertical="center" shrinkToFit="1"/>
    </xf>
    <xf numFmtId="38" fontId="5" fillId="0" borderId="51" xfId="49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shrinkToFit="1"/>
    </xf>
    <xf numFmtId="38" fontId="10" fillId="0" borderId="0" xfId="49" applyFont="1" applyBorder="1" applyAlignment="1">
      <alignment vertical="center"/>
    </xf>
    <xf numFmtId="178" fontId="10" fillId="0" borderId="0" xfId="42" applyNumberFormat="1" applyFont="1" applyFill="1" applyBorder="1" applyAlignment="1">
      <alignment vertical="center"/>
    </xf>
    <xf numFmtId="178" fontId="10" fillId="0" borderId="0" xfId="42" applyNumberFormat="1" applyFont="1" applyBorder="1" applyAlignment="1">
      <alignment vertical="center"/>
    </xf>
    <xf numFmtId="180" fontId="5" fillId="0" borderId="24" xfId="49" applyNumberFormat="1" applyFont="1" applyFill="1" applyBorder="1" applyAlignment="1">
      <alignment vertical="center"/>
    </xf>
    <xf numFmtId="178" fontId="5" fillId="0" borderId="25" xfId="42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left" vertical="center" indent="1" shrinkToFit="1"/>
    </xf>
    <xf numFmtId="0" fontId="5" fillId="0" borderId="3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 indent="1" shrinkToFit="1"/>
    </xf>
    <xf numFmtId="178" fontId="1" fillId="0" borderId="14" xfId="42" applyNumberFormat="1" applyFont="1" applyFill="1" applyBorder="1" applyAlignment="1">
      <alignment horizontal="right" vertical="center" shrinkToFit="1"/>
    </xf>
    <xf numFmtId="178" fontId="1" fillId="0" borderId="46" xfId="42" applyNumberFormat="1" applyFont="1" applyFill="1" applyBorder="1" applyAlignment="1">
      <alignment horizontal="right" vertical="center" shrinkToFit="1"/>
    </xf>
    <xf numFmtId="178" fontId="1" fillId="0" borderId="56" xfId="42" applyNumberFormat="1" applyFont="1" applyFill="1" applyBorder="1" applyAlignment="1">
      <alignment horizontal="right" vertical="center" shrinkToFit="1"/>
    </xf>
    <xf numFmtId="0" fontId="1" fillId="0" borderId="26" xfId="0" applyFont="1" applyFill="1" applyBorder="1" applyAlignment="1">
      <alignment horizontal="center" vertical="center" shrinkToFit="1"/>
    </xf>
    <xf numFmtId="178" fontId="5" fillId="0" borderId="46" xfId="42" applyNumberFormat="1" applyFont="1" applyFill="1" applyBorder="1" applyAlignment="1">
      <alignment horizontal="right" vertical="center"/>
    </xf>
    <xf numFmtId="178" fontId="5" fillId="0" borderId="57" xfId="42" applyNumberFormat="1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left" vertical="center" indent="1" shrinkToFit="1"/>
    </xf>
    <xf numFmtId="178" fontId="5" fillId="0" borderId="46" xfId="42" applyNumberFormat="1" applyFont="1" applyFill="1" applyBorder="1" applyAlignment="1">
      <alignment vertical="center"/>
    </xf>
    <xf numFmtId="180" fontId="5" fillId="0" borderId="57" xfId="49" applyNumberFormat="1" applyFont="1" applyFill="1" applyBorder="1" applyAlignment="1">
      <alignment vertical="center"/>
    </xf>
    <xf numFmtId="178" fontId="5" fillId="0" borderId="14" xfId="42" applyNumberFormat="1" applyFont="1" applyFill="1" applyBorder="1" applyAlignment="1">
      <alignment vertical="center"/>
    </xf>
    <xf numFmtId="180" fontId="5" fillId="0" borderId="58" xfId="49" applyNumberFormat="1" applyFont="1" applyFill="1" applyBorder="1" applyAlignment="1">
      <alignment vertical="center"/>
    </xf>
    <xf numFmtId="178" fontId="5" fillId="0" borderId="59" xfId="42" applyNumberFormat="1" applyFont="1" applyFill="1" applyBorder="1" applyAlignment="1">
      <alignment vertical="center"/>
    </xf>
    <xf numFmtId="180" fontId="5" fillId="0" borderId="60" xfId="49" applyNumberFormat="1" applyFont="1" applyFill="1" applyBorder="1" applyAlignment="1">
      <alignment vertical="center"/>
    </xf>
    <xf numFmtId="178" fontId="5" fillId="0" borderId="61" xfId="42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55" fontId="9" fillId="0" borderId="29" xfId="0" applyNumberFormat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55" fontId="9" fillId="0" borderId="32" xfId="0" applyNumberFormat="1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55" fontId="9" fillId="0" borderId="65" xfId="0" applyNumberFormat="1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7" xfId="0" applyNumberFormat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1" fillId="0" borderId="66" xfId="0" applyFont="1" applyFill="1" applyBorder="1" applyAlignment="1">
      <alignment horizontal="left" vertical="center" shrinkToFit="1"/>
    </xf>
    <xf numFmtId="38" fontId="1" fillId="0" borderId="58" xfId="49" applyFont="1" applyFill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38" fontId="1" fillId="0" borderId="69" xfId="49" applyFont="1" applyFill="1" applyBorder="1" applyAlignment="1">
      <alignment horizontal="right" vertical="center" shrinkToFit="1"/>
    </xf>
    <xf numFmtId="38" fontId="1" fillId="0" borderId="69" xfId="49" applyFont="1" applyFill="1" applyBorder="1" applyAlignment="1">
      <alignment vertical="center" shrinkToFit="1"/>
    </xf>
    <xf numFmtId="38" fontId="1" fillId="0" borderId="15" xfId="49" applyFont="1" applyFill="1" applyBorder="1" applyAlignment="1">
      <alignment horizontal="center" vertical="center" shrinkToFit="1"/>
    </xf>
    <xf numFmtId="38" fontId="1" fillId="0" borderId="67" xfId="49" applyFont="1" applyFill="1" applyBorder="1" applyAlignment="1">
      <alignment horizontal="center" vertical="center" shrinkToFit="1"/>
    </xf>
    <xf numFmtId="38" fontId="1" fillId="0" borderId="68" xfId="49" applyFont="1" applyFill="1" applyBorder="1" applyAlignment="1">
      <alignment horizontal="center" vertical="center" shrinkToFit="1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67" xfId="49" applyFont="1" applyFill="1" applyBorder="1" applyAlignment="1">
      <alignment horizontal="right" vertical="center" shrinkToFit="1"/>
    </xf>
    <xf numFmtId="38" fontId="1" fillId="0" borderId="68" xfId="49" applyFont="1" applyFill="1" applyBorder="1" applyAlignment="1">
      <alignment horizontal="right" vertical="center" shrinkToFit="1"/>
    </xf>
    <xf numFmtId="0" fontId="0" fillId="0" borderId="68" xfId="0" applyFill="1" applyBorder="1" applyAlignment="1">
      <alignment vertical="center"/>
    </xf>
    <xf numFmtId="0" fontId="1" fillId="0" borderId="70" xfId="0" applyFont="1" applyFill="1" applyBorder="1" applyAlignment="1">
      <alignment horizontal="left" vertical="center" shrinkToFit="1"/>
    </xf>
    <xf numFmtId="38" fontId="1" fillId="0" borderId="51" xfId="49" applyFont="1" applyFill="1" applyBorder="1" applyAlignment="1">
      <alignment vertical="center" shrinkToFit="1"/>
    </xf>
    <xf numFmtId="38" fontId="1" fillId="0" borderId="14" xfId="49" applyFont="1" applyFill="1" applyBorder="1" applyAlignment="1">
      <alignment vertical="center" shrinkToFit="1"/>
    </xf>
    <xf numFmtId="38" fontId="1" fillId="0" borderId="10" xfId="49" applyFont="1" applyFill="1" applyBorder="1" applyAlignment="1">
      <alignment vertical="center" shrinkToFit="1"/>
    </xf>
    <xf numFmtId="38" fontId="1" fillId="0" borderId="56" xfId="49" applyFont="1" applyFill="1" applyBorder="1" applyAlignment="1">
      <alignment vertical="center" shrinkToFit="1"/>
    </xf>
    <xf numFmtId="0" fontId="1" fillId="0" borderId="14" xfId="49" applyNumberFormat="1" applyFont="1" applyFill="1" applyBorder="1" applyAlignment="1">
      <alignment vertical="center" shrinkToFit="1"/>
    </xf>
    <xf numFmtId="0" fontId="1" fillId="0" borderId="46" xfId="49" applyNumberFormat="1" applyFont="1" applyFill="1" applyBorder="1" applyAlignment="1">
      <alignment vertical="center" shrinkToFit="1"/>
    </xf>
    <xf numFmtId="38" fontId="1" fillId="0" borderId="57" xfId="49" applyFont="1" applyFill="1" applyBorder="1" applyAlignment="1">
      <alignment vertical="center" shrinkToFit="1"/>
    </xf>
    <xf numFmtId="38" fontId="1" fillId="0" borderId="46" xfId="49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0" fillId="0" borderId="46" xfId="0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46" xfId="0" applyNumberFormat="1" applyFont="1" applyFill="1" applyBorder="1" applyAlignment="1">
      <alignment vertical="center" shrinkToFit="1"/>
    </xf>
    <xf numFmtId="0" fontId="1" fillId="0" borderId="46" xfId="0" applyFont="1" applyFill="1" applyBorder="1" applyAlignment="1">
      <alignment vertical="center" shrinkToFit="1"/>
    </xf>
    <xf numFmtId="9" fontId="1" fillId="0" borderId="70" xfId="42" applyFont="1" applyFill="1" applyBorder="1" applyAlignment="1">
      <alignment horizontal="left" vertical="center" shrinkToFit="1"/>
    </xf>
    <xf numFmtId="0" fontId="1" fillId="0" borderId="5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56" xfId="0" applyFont="1" applyFill="1" applyBorder="1" applyAlignment="1">
      <alignment vertical="center" shrinkToFit="1"/>
    </xf>
    <xf numFmtId="0" fontId="1" fillId="0" borderId="57" xfId="0" applyFont="1" applyFill="1" applyBorder="1" applyAlignment="1">
      <alignment vertical="center" shrinkToFit="1"/>
    </xf>
    <xf numFmtId="9" fontId="0" fillId="0" borderId="46" xfId="42" applyFont="1" applyFill="1" applyBorder="1" applyAlignment="1">
      <alignment vertical="center"/>
    </xf>
    <xf numFmtId="0" fontId="1" fillId="0" borderId="51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horizontal="right" vertical="center" shrinkToFit="1"/>
    </xf>
    <xf numFmtId="0" fontId="1" fillId="0" borderId="14" xfId="0" applyNumberFormat="1" applyFont="1" applyFill="1" applyBorder="1" applyAlignment="1">
      <alignment horizontal="right" vertical="center" shrinkToFit="1"/>
    </xf>
    <xf numFmtId="0" fontId="1" fillId="0" borderId="46" xfId="0" applyNumberFormat="1" applyFont="1" applyFill="1" applyBorder="1" applyAlignment="1">
      <alignment horizontal="right" vertical="center" shrinkToFit="1"/>
    </xf>
    <xf numFmtId="0" fontId="1" fillId="0" borderId="57" xfId="0" applyFont="1" applyFill="1" applyBorder="1" applyAlignment="1">
      <alignment horizontal="right" vertical="center" shrinkToFit="1"/>
    </xf>
    <xf numFmtId="0" fontId="1" fillId="0" borderId="46" xfId="0" applyFont="1" applyFill="1" applyBorder="1" applyAlignment="1">
      <alignment horizontal="right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7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71" xfId="0" applyFont="1" applyFill="1" applyBorder="1" applyAlignment="1">
      <alignment horizontal="left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52" xfId="0" applyNumberFormat="1" applyFont="1" applyFill="1" applyBorder="1" applyAlignment="1">
      <alignment vertical="center" shrinkToFit="1"/>
    </xf>
    <xf numFmtId="0" fontId="1" fillId="0" borderId="72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vertical="center" shrinkToFit="1"/>
    </xf>
    <xf numFmtId="0" fontId="0" fillId="0" borderId="5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5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38" fontId="5" fillId="0" borderId="47" xfId="49" applyFont="1" applyFill="1" applyBorder="1" applyAlignment="1">
      <alignment horizontal="right" vertical="center" indent="1"/>
    </xf>
    <xf numFmtId="0" fontId="5" fillId="0" borderId="55" xfId="49" applyNumberFormat="1" applyFont="1" applyFill="1" applyBorder="1" applyAlignment="1">
      <alignment horizontal="right" vertical="center" indent="1"/>
    </xf>
    <xf numFmtId="10" fontId="5" fillId="0" borderId="14" xfId="42" applyNumberFormat="1" applyFont="1" applyFill="1" applyBorder="1" applyAlignment="1">
      <alignment horizontal="right" vertical="center" indent="1"/>
    </xf>
    <xf numFmtId="10" fontId="5" fillId="0" borderId="46" xfId="42" applyNumberFormat="1" applyFont="1" applyFill="1" applyBorder="1" applyAlignment="1">
      <alignment horizontal="right" vertical="center" indent="1"/>
    </xf>
    <xf numFmtId="10" fontId="5" fillId="0" borderId="30" xfId="42" applyNumberFormat="1" applyFont="1" applyBorder="1" applyAlignment="1">
      <alignment horizontal="right" vertical="center" indent="1" shrinkToFit="1"/>
    </xf>
    <xf numFmtId="10" fontId="5" fillId="0" borderId="28" xfId="42" applyNumberFormat="1" applyFont="1" applyFill="1" applyBorder="1" applyAlignment="1">
      <alignment horizontal="right" vertical="center" indent="1" shrinkToFit="1"/>
    </xf>
    <xf numFmtId="38" fontId="5" fillId="0" borderId="26" xfId="49" applyFont="1" applyBorder="1" applyAlignment="1">
      <alignment horizontal="right" vertical="center" indent="1" shrinkToFit="1"/>
    </xf>
    <xf numFmtId="0" fontId="5" fillId="0" borderId="35" xfId="49" applyNumberFormat="1" applyFont="1" applyBorder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5" fillId="0" borderId="26" xfId="0" applyFont="1" applyBorder="1" applyAlignment="1">
      <alignment horizontal="center" vertical="center" shrinkToFit="1"/>
    </xf>
    <xf numFmtId="180" fontId="5" fillId="0" borderId="57" xfId="0" applyNumberFormat="1" applyFont="1" applyFill="1" applyBorder="1" applyAlignment="1">
      <alignment vertical="center"/>
    </xf>
    <xf numFmtId="0" fontId="10" fillId="0" borderId="55" xfId="0" applyFont="1" applyFill="1" applyBorder="1" applyAlignment="1">
      <alignment horizontal="left" vertical="center" wrapText="1" shrinkToFit="1"/>
    </xf>
    <xf numFmtId="38" fontId="5" fillId="0" borderId="10" xfId="49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178" fontId="5" fillId="0" borderId="30" xfId="42" applyNumberFormat="1" applyFont="1" applyFill="1" applyBorder="1" applyAlignment="1">
      <alignment vertical="center" shrinkToFit="1"/>
    </xf>
    <xf numFmtId="178" fontId="5" fillId="0" borderId="31" xfId="42" applyNumberFormat="1" applyFont="1" applyFill="1" applyBorder="1" applyAlignment="1">
      <alignment vertical="center" shrinkToFit="1"/>
    </xf>
    <xf numFmtId="0" fontId="9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55" xfId="49" applyNumberFormat="1" applyFont="1" applyFill="1" applyBorder="1" applyAlignment="1">
      <alignment horizontal="center" vertical="center" shrinkToFit="1"/>
    </xf>
    <xf numFmtId="38" fontId="1" fillId="0" borderId="10" xfId="49" applyFont="1" applyFill="1" applyBorder="1" applyAlignment="1">
      <alignment horizontal="right" vertical="center" shrinkToFit="1"/>
    </xf>
    <xf numFmtId="38" fontId="1" fillId="0" borderId="10" xfId="49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right" vertical="center"/>
    </xf>
    <xf numFmtId="10" fontId="1" fillId="0" borderId="10" xfId="42" applyNumberFormat="1" applyFont="1" applyFill="1" applyBorder="1" applyAlignment="1">
      <alignment horizontal="right" vertical="center"/>
    </xf>
    <xf numFmtId="10" fontId="1" fillId="0" borderId="10" xfId="42" applyNumberFormat="1" applyFont="1" applyFill="1" applyBorder="1" applyAlignment="1">
      <alignment horizontal="center" vertical="center"/>
    </xf>
    <xf numFmtId="38" fontId="1" fillId="0" borderId="10" xfId="49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0" fontId="1" fillId="0" borderId="34" xfId="42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left" vertical="center" indent="1" shrinkToFit="1"/>
    </xf>
    <xf numFmtId="10" fontId="5" fillId="0" borderId="59" xfId="42" applyNumberFormat="1" applyFont="1" applyFill="1" applyBorder="1" applyAlignment="1">
      <alignment horizontal="right" vertical="center"/>
    </xf>
    <xf numFmtId="178" fontId="1" fillId="0" borderId="15" xfId="42" applyNumberFormat="1" applyFont="1" applyFill="1" applyBorder="1" applyAlignment="1">
      <alignment horizontal="right" vertical="center" shrinkToFit="1"/>
    </xf>
    <xf numFmtId="178" fontId="1" fillId="0" borderId="59" xfId="42" applyNumberFormat="1" applyFont="1" applyFill="1" applyBorder="1" applyAlignment="1">
      <alignment horizontal="right" vertical="center" shrinkToFit="1"/>
    </xf>
    <xf numFmtId="178" fontId="1" fillId="0" borderId="74" xfId="42" applyNumberFormat="1" applyFont="1" applyFill="1" applyBorder="1" applyAlignment="1">
      <alignment horizontal="right" vertical="center" shrinkToFit="1"/>
    </xf>
    <xf numFmtId="0" fontId="5" fillId="0" borderId="73" xfId="0" applyFont="1" applyFill="1" applyBorder="1" applyAlignment="1">
      <alignment horizontal="left" vertical="center" indent="1" shrinkToFit="1"/>
    </xf>
    <xf numFmtId="178" fontId="5" fillId="0" borderId="59" xfId="42" applyNumberFormat="1" applyFont="1" applyFill="1" applyBorder="1" applyAlignment="1">
      <alignment horizontal="right" vertical="center"/>
    </xf>
    <xf numFmtId="0" fontId="1" fillId="0" borderId="73" xfId="0" applyFont="1" applyFill="1" applyBorder="1" applyAlignment="1">
      <alignment horizontal="left" vertical="center" indent="1" shrinkToFit="1"/>
    </xf>
    <xf numFmtId="180" fontId="5" fillId="0" borderId="75" xfId="49" applyNumberFormat="1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38" fontId="5" fillId="0" borderId="58" xfId="49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38" fontId="1" fillId="0" borderId="11" xfId="49" applyFont="1" applyFill="1" applyBorder="1" applyAlignment="1">
      <alignment horizontal="left" vertical="center" shrinkToFit="1"/>
    </xf>
    <xf numFmtId="38" fontId="1" fillId="0" borderId="11" xfId="49" applyFont="1" applyFill="1" applyBorder="1" applyAlignment="1">
      <alignment horizontal="right" vertical="center"/>
    </xf>
    <xf numFmtId="10" fontId="1" fillId="0" borderId="11" xfId="42" applyNumberFormat="1" applyFont="1" applyFill="1" applyBorder="1" applyAlignment="1">
      <alignment horizontal="right" vertical="center"/>
    </xf>
    <xf numFmtId="10" fontId="1" fillId="0" borderId="11" xfId="42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left" vertical="center" wrapText="1" shrinkToFit="1"/>
    </xf>
    <xf numFmtId="0" fontId="1" fillId="0" borderId="75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3" fontId="1" fillId="0" borderId="11" xfId="0" applyNumberFormat="1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vertical="center" wrapText="1"/>
    </xf>
    <xf numFmtId="10" fontId="5" fillId="0" borderId="59" xfId="42" applyNumberFormat="1" applyFont="1" applyFill="1" applyBorder="1" applyAlignment="1">
      <alignment horizontal="right" vertical="center" indent="1"/>
    </xf>
    <xf numFmtId="10" fontId="5" fillId="0" borderId="15" xfId="42" applyNumberFormat="1" applyFont="1" applyFill="1" applyBorder="1" applyAlignment="1">
      <alignment horizontal="right" vertical="center" indent="1"/>
    </xf>
    <xf numFmtId="38" fontId="5" fillId="0" borderId="73" xfId="49" applyFont="1" applyFill="1" applyBorder="1" applyAlignment="1">
      <alignment horizontal="right" vertical="center" indent="1"/>
    </xf>
    <xf numFmtId="0" fontId="5" fillId="0" borderId="78" xfId="49" applyNumberFormat="1" applyFont="1" applyFill="1" applyBorder="1" applyAlignment="1">
      <alignment horizontal="right" vertical="center" indent="1"/>
    </xf>
    <xf numFmtId="3" fontId="5" fillId="0" borderId="5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shrinkToFit="1"/>
    </xf>
    <xf numFmtId="179" fontId="1" fillId="0" borderId="10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horizontal="left" vertical="center" indent="1" shrinkToFit="1"/>
    </xf>
    <xf numFmtId="10" fontId="5" fillId="0" borderId="52" xfId="42" applyNumberFormat="1" applyFont="1" applyFill="1" applyBorder="1" applyAlignment="1">
      <alignment horizontal="right" vertical="center"/>
    </xf>
    <xf numFmtId="178" fontId="1" fillId="0" borderId="16" xfId="42" applyNumberFormat="1" applyFont="1" applyFill="1" applyBorder="1" applyAlignment="1">
      <alignment horizontal="right" vertical="center" shrinkToFit="1"/>
    </xf>
    <xf numFmtId="178" fontId="1" fillId="0" borderId="52" xfId="42" applyNumberFormat="1" applyFont="1" applyFill="1" applyBorder="1" applyAlignment="1">
      <alignment horizontal="right" vertical="center" shrinkToFit="1"/>
    </xf>
    <xf numFmtId="178" fontId="1" fillId="0" borderId="12" xfId="42" applyNumberFormat="1" applyFont="1" applyFill="1" applyBorder="1" applyAlignment="1">
      <alignment horizontal="right" vertical="center" shrinkToFit="1"/>
    </xf>
    <xf numFmtId="0" fontId="5" fillId="0" borderId="79" xfId="0" applyFont="1" applyFill="1" applyBorder="1" applyAlignment="1">
      <alignment horizontal="left" vertical="center" indent="1" shrinkToFit="1"/>
    </xf>
    <xf numFmtId="178" fontId="5" fillId="0" borderId="52" xfId="42" applyNumberFormat="1" applyFont="1" applyFill="1" applyBorder="1" applyAlignment="1">
      <alignment horizontal="right" vertical="center"/>
    </xf>
    <xf numFmtId="178" fontId="5" fillId="0" borderId="72" xfId="42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horizontal="left" vertical="center" indent="1" shrinkToFit="1"/>
    </xf>
    <xf numFmtId="178" fontId="5" fillId="0" borderId="52" xfId="42" applyNumberFormat="1" applyFont="1" applyFill="1" applyBorder="1" applyAlignment="1">
      <alignment vertical="center"/>
    </xf>
    <xf numFmtId="180" fontId="5" fillId="0" borderId="72" xfId="49" applyNumberFormat="1" applyFont="1" applyFill="1" applyBorder="1" applyAlignment="1">
      <alignment vertical="center"/>
    </xf>
    <xf numFmtId="178" fontId="5" fillId="0" borderId="16" xfId="42" applyNumberFormat="1" applyFont="1" applyFill="1" applyBorder="1" applyAlignment="1">
      <alignment vertical="center"/>
    </xf>
    <xf numFmtId="180" fontId="5" fillId="0" borderId="17" xfId="49" applyNumberFormat="1" applyFont="1" applyFill="1" applyBorder="1" applyAlignment="1">
      <alignment vertical="center"/>
    </xf>
    <xf numFmtId="178" fontId="5" fillId="0" borderId="27" xfId="42" applyNumberFormat="1" applyFont="1" applyFill="1" applyBorder="1" applyAlignment="1">
      <alignment vertical="center"/>
    </xf>
    <xf numFmtId="180" fontId="5" fillId="0" borderId="80" xfId="49" applyNumberFormat="1" applyFont="1" applyFill="1" applyBorder="1" applyAlignment="1">
      <alignment vertical="center"/>
    </xf>
    <xf numFmtId="178" fontId="5" fillId="0" borderId="81" xfId="42" applyNumberFormat="1" applyFont="1" applyFill="1" applyBorder="1" applyAlignment="1">
      <alignment vertical="center"/>
    </xf>
    <xf numFmtId="180" fontId="5" fillId="0" borderId="72" xfId="0" applyNumberFormat="1" applyFont="1" applyFill="1" applyBorder="1" applyAlignment="1">
      <alignment vertical="center"/>
    </xf>
    <xf numFmtId="180" fontId="5" fillId="0" borderId="72" xfId="0" applyNumberFormat="1" applyFont="1" applyFill="1" applyBorder="1" applyAlignment="1">
      <alignment vertical="center"/>
    </xf>
    <xf numFmtId="38" fontId="5" fillId="0" borderId="50" xfId="49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8" fontId="1" fillId="0" borderId="13" xfId="49" applyFont="1" applyFill="1" applyBorder="1" applyAlignment="1">
      <alignment horizontal="left" vertical="center" shrinkToFit="1"/>
    </xf>
    <xf numFmtId="10" fontId="1" fillId="0" borderId="13" xfId="42" applyNumberFormat="1" applyFont="1" applyFill="1" applyBorder="1" applyAlignment="1">
      <alignment horizontal="center" vertical="center"/>
    </xf>
    <xf numFmtId="38" fontId="1" fillId="0" borderId="13" xfId="49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left" vertical="center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shrinkToFit="1"/>
    </xf>
    <xf numFmtId="10" fontId="5" fillId="0" borderId="52" xfId="42" applyNumberFormat="1" applyFont="1" applyFill="1" applyBorder="1" applyAlignment="1">
      <alignment horizontal="right" vertical="center" indent="1"/>
    </xf>
    <xf numFmtId="10" fontId="5" fillId="0" borderId="16" xfId="42" applyNumberFormat="1" applyFont="1" applyFill="1" applyBorder="1" applyAlignment="1">
      <alignment horizontal="right" vertical="center" indent="1"/>
    </xf>
    <xf numFmtId="38" fontId="5" fillId="0" borderId="79" xfId="49" applyFont="1" applyFill="1" applyBorder="1" applyAlignment="1">
      <alignment horizontal="right" vertical="center" indent="1"/>
    </xf>
    <xf numFmtId="0" fontId="5" fillId="0" borderId="82" xfId="49" applyNumberFormat="1" applyFont="1" applyFill="1" applyBorder="1" applyAlignment="1">
      <alignment horizontal="right" vertical="center" indent="1"/>
    </xf>
    <xf numFmtId="187" fontId="5" fillId="0" borderId="58" xfId="49" applyNumberFormat="1" applyFont="1" applyFill="1" applyBorder="1" applyAlignment="1">
      <alignment vertical="center"/>
    </xf>
    <xf numFmtId="187" fontId="5" fillId="0" borderId="51" xfId="49" applyNumberFormat="1" applyFont="1" applyFill="1" applyBorder="1" applyAlignment="1">
      <alignment vertical="center"/>
    </xf>
    <xf numFmtId="187" fontId="5" fillId="0" borderId="50" xfId="49" applyNumberFormat="1" applyFont="1" applyFill="1" applyBorder="1" applyAlignment="1">
      <alignment vertical="center"/>
    </xf>
    <xf numFmtId="187" fontId="5" fillId="0" borderId="33" xfId="49" applyNumberFormat="1" applyFont="1" applyBorder="1" applyAlignment="1">
      <alignment vertical="center"/>
    </xf>
    <xf numFmtId="187" fontId="5" fillId="0" borderId="75" xfId="49" applyNumberFormat="1" applyFont="1" applyFill="1" applyBorder="1" applyAlignment="1">
      <alignment vertical="center"/>
    </xf>
    <xf numFmtId="187" fontId="5" fillId="0" borderId="57" xfId="49" applyNumberFormat="1" applyFont="1" applyFill="1" applyBorder="1" applyAlignment="1">
      <alignment vertical="center"/>
    </xf>
    <xf numFmtId="187" fontId="5" fillId="0" borderId="72" xfId="49" applyNumberFormat="1" applyFont="1" applyFill="1" applyBorder="1" applyAlignment="1">
      <alignment vertical="center"/>
    </xf>
    <xf numFmtId="187" fontId="5" fillId="0" borderId="31" xfId="49" applyNumberFormat="1" applyFont="1" applyBorder="1" applyAlignment="1">
      <alignment vertical="center"/>
    </xf>
    <xf numFmtId="187" fontId="5" fillId="0" borderId="73" xfId="49" applyNumberFormat="1" applyFont="1" applyFill="1" applyBorder="1" applyAlignment="1">
      <alignment vertical="center"/>
    </xf>
    <xf numFmtId="187" fontId="5" fillId="0" borderId="26" xfId="49" applyNumberFormat="1" applyFont="1" applyBorder="1" applyAlignment="1">
      <alignment vertical="center"/>
    </xf>
    <xf numFmtId="49" fontId="1" fillId="0" borderId="10" xfId="49" applyNumberFormat="1" applyFont="1" applyFill="1" applyBorder="1" applyAlignment="1">
      <alignment horizontal="left" vertical="top" shrinkToFit="1"/>
    </xf>
    <xf numFmtId="187" fontId="1" fillId="0" borderId="73" xfId="49" applyNumberFormat="1" applyFont="1" applyFill="1" applyBorder="1" applyAlignment="1">
      <alignment horizontal="right" vertical="center" shrinkToFit="1"/>
    </xf>
    <xf numFmtId="187" fontId="1" fillId="0" borderId="75" xfId="49" applyNumberFormat="1" applyFont="1" applyFill="1" applyBorder="1" applyAlignment="1">
      <alignment horizontal="right" vertical="center" shrinkToFit="1"/>
    </xf>
    <xf numFmtId="187" fontId="1" fillId="0" borderId="57" xfId="49" applyNumberFormat="1" applyFont="1" applyFill="1" applyBorder="1" applyAlignment="1">
      <alignment horizontal="right" vertical="center" shrinkToFit="1"/>
    </xf>
    <xf numFmtId="187" fontId="1" fillId="0" borderId="72" xfId="49" applyNumberFormat="1" applyFont="1" applyFill="1" applyBorder="1" applyAlignment="1">
      <alignment horizontal="right" vertical="center" shrinkToFit="1"/>
    </xf>
    <xf numFmtId="187" fontId="1" fillId="0" borderId="26" xfId="49" applyNumberFormat="1" applyFont="1" applyBorder="1" applyAlignment="1">
      <alignment vertical="center" shrinkToFit="1"/>
    </xf>
    <xf numFmtId="187" fontId="1" fillId="0" borderId="31" xfId="49" applyNumberFormat="1" applyFont="1" applyBorder="1" applyAlignment="1">
      <alignment vertical="center" shrinkToFit="1"/>
    </xf>
    <xf numFmtId="187" fontId="1" fillId="0" borderId="58" xfId="49" applyNumberFormat="1" applyFont="1" applyFill="1" applyBorder="1" applyAlignment="1">
      <alignment horizontal="right" vertical="center" shrinkToFit="1"/>
    </xf>
    <xf numFmtId="187" fontId="1" fillId="0" borderId="51" xfId="49" applyNumberFormat="1" applyFont="1" applyFill="1" applyBorder="1" applyAlignment="1">
      <alignment horizontal="right" vertical="center" shrinkToFit="1"/>
    </xf>
    <xf numFmtId="187" fontId="1" fillId="0" borderId="50" xfId="49" applyNumberFormat="1" applyFont="1" applyFill="1" applyBorder="1" applyAlignment="1">
      <alignment horizontal="right" vertical="center" shrinkToFit="1"/>
    </xf>
    <xf numFmtId="187" fontId="1" fillId="0" borderId="33" xfId="49" applyNumberFormat="1" applyFont="1" applyBorder="1" applyAlignment="1">
      <alignment vertical="center" shrinkToFit="1"/>
    </xf>
    <xf numFmtId="187" fontId="5" fillId="0" borderId="73" xfId="49" applyNumberFormat="1" applyFont="1" applyFill="1" applyBorder="1" applyAlignment="1">
      <alignment horizontal="right" vertical="center"/>
    </xf>
    <xf numFmtId="187" fontId="5" fillId="0" borderId="58" xfId="49" applyNumberFormat="1" applyFont="1" applyFill="1" applyBorder="1" applyAlignment="1">
      <alignment horizontal="right" vertical="center"/>
    </xf>
    <xf numFmtId="187" fontId="5" fillId="0" borderId="47" xfId="49" applyNumberFormat="1" applyFont="1" applyFill="1" applyBorder="1" applyAlignment="1">
      <alignment horizontal="right" vertical="center"/>
    </xf>
    <xf numFmtId="187" fontId="5" fillId="0" borderId="51" xfId="49" applyNumberFormat="1" applyFont="1" applyFill="1" applyBorder="1" applyAlignment="1">
      <alignment horizontal="right" vertical="center"/>
    </xf>
    <xf numFmtId="187" fontId="5" fillId="0" borderId="79" xfId="49" applyNumberFormat="1" applyFont="1" applyFill="1" applyBorder="1" applyAlignment="1">
      <alignment horizontal="right" vertical="center"/>
    </xf>
    <xf numFmtId="187" fontId="5" fillId="0" borderId="50" xfId="49" applyNumberFormat="1" applyFont="1" applyFill="1" applyBorder="1" applyAlignment="1">
      <alignment horizontal="right" vertical="center"/>
    </xf>
    <xf numFmtId="187" fontId="5" fillId="0" borderId="26" xfId="49" applyNumberFormat="1" applyFont="1" applyBorder="1" applyAlignment="1">
      <alignment vertical="center" shrinkToFit="1"/>
    </xf>
    <xf numFmtId="187" fontId="5" fillId="0" borderId="33" xfId="49" applyNumberFormat="1" applyFont="1" applyFill="1" applyBorder="1" applyAlignment="1">
      <alignment vertical="center" shrinkToFit="1"/>
    </xf>
    <xf numFmtId="180" fontId="5" fillId="0" borderId="58" xfId="49" applyNumberFormat="1" applyFont="1" applyFill="1" applyBorder="1" applyAlignment="1">
      <alignment horizontal="right" vertical="center"/>
    </xf>
    <xf numFmtId="180" fontId="5" fillId="0" borderId="11" xfId="49" applyNumberFormat="1" applyFont="1" applyFill="1" applyBorder="1" applyAlignment="1">
      <alignment horizontal="right" vertical="center"/>
    </xf>
    <xf numFmtId="180" fontId="5" fillId="0" borderId="59" xfId="49" applyNumberFormat="1" applyFont="1" applyFill="1" applyBorder="1" applyAlignment="1">
      <alignment horizontal="right" vertical="center"/>
    </xf>
    <xf numFmtId="180" fontId="5" fillId="0" borderId="51" xfId="49" applyNumberFormat="1" applyFont="1" applyFill="1" applyBorder="1" applyAlignment="1">
      <alignment horizontal="right" vertical="center"/>
    </xf>
    <xf numFmtId="180" fontId="5" fillId="0" borderId="10" xfId="49" applyNumberFormat="1" applyFont="1" applyFill="1" applyBorder="1" applyAlignment="1">
      <alignment horizontal="right" vertical="center"/>
    </xf>
    <xf numFmtId="180" fontId="5" fillId="0" borderId="46" xfId="49" applyNumberFormat="1" applyFont="1" applyFill="1" applyBorder="1" applyAlignment="1">
      <alignment horizontal="right" vertical="center"/>
    </xf>
    <xf numFmtId="180" fontId="5" fillId="0" borderId="51" xfId="42" applyNumberFormat="1" applyFont="1" applyFill="1" applyBorder="1" applyAlignment="1">
      <alignment horizontal="right" vertical="center"/>
    </xf>
    <xf numFmtId="180" fontId="5" fillId="0" borderId="50" xfId="49" applyNumberFormat="1" applyFont="1" applyFill="1" applyBorder="1" applyAlignment="1">
      <alignment horizontal="right" vertical="center"/>
    </xf>
    <xf numFmtId="180" fontId="5" fillId="0" borderId="13" xfId="49" applyNumberFormat="1" applyFont="1" applyFill="1" applyBorder="1" applyAlignment="1">
      <alignment horizontal="right" vertical="center"/>
    </xf>
    <xf numFmtId="180" fontId="5" fillId="0" borderId="52" xfId="49" applyNumberFormat="1" applyFont="1" applyFill="1" applyBorder="1" applyAlignment="1">
      <alignment horizontal="right" vertical="center"/>
    </xf>
    <xf numFmtId="180" fontId="5" fillId="0" borderId="33" xfId="49" applyNumberFormat="1" applyFont="1" applyFill="1" applyBorder="1" applyAlignment="1">
      <alignment vertical="center" shrinkToFit="1"/>
    </xf>
    <xf numFmtId="180" fontId="5" fillId="0" borderId="34" xfId="49" applyNumberFormat="1" applyFont="1" applyFill="1" applyBorder="1" applyAlignment="1">
      <alignment vertical="center" shrinkToFit="1"/>
    </xf>
    <xf numFmtId="180" fontId="5" fillId="0" borderId="30" xfId="49" applyNumberFormat="1" applyFont="1" applyFill="1" applyBorder="1" applyAlignment="1">
      <alignment vertical="center" shrinkToFit="1"/>
    </xf>
    <xf numFmtId="187" fontId="5" fillId="0" borderId="11" xfId="49" applyNumberFormat="1" applyFont="1" applyFill="1" applyBorder="1" applyAlignment="1">
      <alignment horizontal="right" vertical="center"/>
    </xf>
    <xf numFmtId="187" fontId="5" fillId="0" borderId="10" xfId="49" applyNumberFormat="1" applyFont="1" applyFill="1" applyBorder="1" applyAlignment="1">
      <alignment horizontal="right" vertical="center"/>
    </xf>
    <xf numFmtId="187" fontId="5" fillId="0" borderId="13" xfId="49" applyNumberFormat="1" applyFont="1" applyFill="1" applyBorder="1" applyAlignment="1">
      <alignment horizontal="right" vertical="center"/>
    </xf>
    <xf numFmtId="187" fontId="5" fillId="0" borderId="26" xfId="49" applyNumberFormat="1" applyFont="1" applyFill="1" applyBorder="1" applyAlignment="1">
      <alignment horizontal="right" vertical="center"/>
    </xf>
    <xf numFmtId="187" fontId="5" fillId="0" borderId="33" xfId="49" applyNumberFormat="1" applyFont="1" applyFill="1" applyBorder="1" applyAlignment="1">
      <alignment horizontal="right" vertical="center"/>
    </xf>
    <xf numFmtId="187" fontId="5" fillId="0" borderId="34" xfId="49" applyNumberFormat="1" applyFont="1" applyFill="1" applyBorder="1" applyAlignment="1">
      <alignment horizontal="right" vertical="center"/>
    </xf>
    <xf numFmtId="187" fontId="5" fillId="0" borderId="75" xfId="49" applyNumberFormat="1" applyFont="1" applyFill="1" applyBorder="1" applyAlignment="1">
      <alignment horizontal="right" vertical="center"/>
    </xf>
    <xf numFmtId="187" fontId="5" fillId="0" borderId="57" xfId="49" applyNumberFormat="1" applyFont="1" applyFill="1" applyBorder="1" applyAlignment="1">
      <alignment horizontal="right" vertical="center"/>
    </xf>
    <xf numFmtId="187" fontId="5" fillId="0" borderId="72" xfId="49" applyNumberFormat="1" applyFont="1" applyFill="1" applyBorder="1" applyAlignment="1">
      <alignment horizontal="right" vertical="center"/>
    </xf>
    <xf numFmtId="187" fontId="5" fillId="0" borderId="31" xfId="49" applyNumberFormat="1" applyFont="1" applyFill="1" applyBorder="1" applyAlignment="1">
      <alignment horizontal="right" vertical="center"/>
    </xf>
    <xf numFmtId="187" fontId="5" fillId="0" borderId="14" xfId="49" applyNumberFormat="1" applyFont="1" applyFill="1" applyBorder="1" applyAlignment="1">
      <alignment horizontal="right" vertical="center"/>
    </xf>
    <xf numFmtId="187" fontId="5" fillId="0" borderId="15" xfId="49" applyNumberFormat="1" applyFont="1" applyFill="1" applyBorder="1" applyAlignment="1">
      <alignment horizontal="right" vertical="center"/>
    </xf>
    <xf numFmtId="187" fontId="5" fillId="0" borderId="16" xfId="49" applyNumberFormat="1" applyFont="1" applyFill="1" applyBorder="1" applyAlignment="1">
      <alignment horizontal="right" vertical="center"/>
    </xf>
    <xf numFmtId="187" fontId="5" fillId="0" borderId="28" xfId="49" applyNumberFormat="1" applyFont="1" applyFill="1" applyBorder="1" applyAlignment="1">
      <alignment horizontal="right" vertical="center"/>
    </xf>
    <xf numFmtId="180" fontId="1" fillId="0" borderId="11" xfId="49" applyNumberFormat="1" applyFont="1" applyFill="1" applyBorder="1" applyAlignment="1">
      <alignment horizontal="right" vertical="center"/>
    </xf>
    <xf numFmtId="180" fontId="1" fillId="0" borderId="10" xfId="49" applyNumberFormat="1" applyFont="1" applyFill="1" applyBorder="1" applyAlignment="1">
      <alignment horizontal="right" vertical="center" shrinkToFit="1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180" fontId="1" fillId="0" borderId="34" xfId="0" applyNumberFormat="1" applyFont="1" applyBorder="1" applyAlignment="1">
      <alignment horizontal="right" vertical="center"/>
    </xf>
    <xf numFmtId="187" fontId="5" fillId="0" borderId="74" xfId="49" applyNumberFormat="1" applyFont="1" applyFill="1" applyBorder="1" applyAlignment="1">
      <alignment horizontal="right" vertical="center" shrinkToFit="1"/>
    </xf>
    <xf numFmtId="187" fontId="5" fillId="0" borderId="41" xfId="49" applyNumberFormat="1" applyFont="1" applyBorder="1" applyAlignment="1">
      <alignment horizontal="right" vertical="center" shrinkToFit="1"/>
    </xf>
    <xf numFmtId="187" fontId="1" fillId="0" borderId="11" xfId="49" applyNumberFormat="1" applyFont="1" applyFill="1" applyBorder="1" applyAlignment="1">
      <alignment horizontal="right" vertical="center" shrinkToFit="1"/>
    </xf>
    <xf numFmtId="187" fontId="1" fillId="0" borderId="10" xfId="49" applyNumberFormat="1" applyFont="1" applyFill="1" applyBorder="1" applyAlignment="1">
      <alignment horizontal="right" vertical="center" shrinkToFit="1"/>
    </xf>
    <xf numFmtId="187" fontId="1" fillId="0" borderId="13" xfId="49" applyNumberFormat="1" applyFont="1" applyFill="1" applyBorder="1" applyAlignment="1">
      <alignment horizontal="right" vertical="center" shrinkToFit="1"/>
    </xf>
    <xf numFmtId="187" fontId="1" fillId="0" borderId="34" xfId="49" applyNumberFormat="1" applyFont="1" applyBorder="1" applyAlignment="1">
      <alignment horizontal="right" vertical="center" shrinkToFit="1"/>
    </xf>
    <xf numFmtId="187" fontId="5" fillId="0" borderId="74" xfId="49" applyNumberFormat="1" applyFont="1" applyFill="1" applyBorder="1" applyAlignment="1">
      <alignment vertical="center" shrinkToFit="1"/>
    </xf>
    <xf numFmtId="187" fontId="5" fillId="0" borderId="58" xfId="49" applyNumberFormat="1" applyFont="1" applyFill="1" applyBorder="1" applyAlignment="1">
      <alignment vertical="center" shrinkToFit="1"/>
    </xf>
    <xf numFmtId="187" fontId="5" fillId="0" borderId="51" xfId="49" applyNumberFormat="1" applyFont="1" applyFill="1" applyBorder="1" applyAlignment="1">
      <alignment vertical="center" shrinkToFit="1"/>
    </xf>
    <xf numFmtId="187" fontId="5" fillId="0" borderId="50" xfId="49" applyNumberFormat="1" applyFont="1" applyFill="1" applyBorder="1" applyAlignment="1">
      <alignment vertical="center" shrinkToFit="1"/>
    </xf>
    <xf numFmtId="187" fontId="5" fillId="0" borderId="41" xfId="49" applyNumberFormat="1" applyFont="1" applyBorder="1" applyAlignment="1">
      <alignment vertical="center" shrinkToFit="1"/>
    </xf>
    <xf numFmtId="187" fontId="5" fillId="0" borderId="33" xfId="49" applyNumberFormat="1" applyFont="1" applyBorder="1" applyAlignment="1">
      <alignment vertical="center" shrinkToFit="1"/>
    </xf>
    <xf numFmtId="187" fontId="5" fillId="0" borderId="75" xfId="49" applyNumberFormat="1" applyFont="1" applyFill="1" applyBorder="1" applyAlignment="1">
      <alignment vertical="center" shrinkToFit="1"/>
    </xf>
    <xf numFmtId="187" fontId="5" fillId="0" borderId="57" xfId="49" applyNumberFormat="1" applyFont="1" applyFill="1" applyBorder="1" applyAlignment="1">
      <alignment vertical="center" shrinkToFit="1"/>
    </xf>
    <xf numFmtId="187" fontId="5" fillId="0" borderId="72" xfId="49" applyNumberFormat="1" applyFont="1" applyFill="1" applyBorder="1" applyAlignment="1">
      <alignment vertical="center" shrinkToFit="1"/>
    </xf>
    <xf numFmtId="187" fontId="5" fillId="0" borderId="31" xfId="49" applyNumberFormat="1" applyFont="1" applyBorder="1" applyAlignment="1">
      <alignment vertical="center" shrinkToFit="1"/>
    </xf>
    <xf numFmtId="187" fontId="5" fillId="0" borderId="31" xfId="49" applyNumberFormat="1" applyFont="1" applyFill="1" applyBorder="1" applyAlignment="1">
      <alignment vertical="center" shrinkToFit="1"/>
    </xf>
    <xf numFmtId="187" fontId="5" fillId="0" borderId="73" xfId="49" applyNumberFormat="1" applyFont="1" applyFill="1" applyBorder="1" applyAlignment="1">
      <alignment vertical="center" shrinkToFit="1"/>
    </xf>
    <xf numFmtId="187" fontId="5" fillId="0" borderId="47" xfId="49" applyNumberFormat="1" applyFont="1" applyFill="1" applyBorder="1" applyAlignment="1">
      <alignment vertical="center" shrinkToFit="1"/>
    </xf>
    <xf numFmtId="187" fontId="5" fillId="0" borderId="79" xfId="49" applyNumberFormat="1" applyFont="1" applyFill="1" applyBorder="1" applyAlignment="1">
      <alignment vertical="center" shrinkToFit="1"/>
    </xf>
    <xf numFmtId="187" fontId="5" fillId="0" borderId="26" xfId="49" applyNumberFormat="1" applyFont="1" applyFill="1" applyBorder="1" applyAlignment="1">
      <alignment vertical="center" shrinkToFit="1"/>
    </xf>
    <xf numFmtId="187" fontId="5" fillId="0" borderId="58" xfId="49" applyNumberFormat="1" applyFont="1" applyFill="1" applyBorder="1" applyAlignment="1">
      <alignment horizontal="right" vertical="center" indent="1"/>
    </xf>
    <xf numFmtId="187" fontId="5" fillId="0" borderId="11" xfId="49" applyNumberFormat="1" applyFont="1" applyFill="1" applyBorder="1" applyAlignment="1">
      <alignment horizontal="right" vertical="center" indent="1"/>
    </xf>
    <xf numFmtId="187" fontId="5" fillId="0" borderId="51" xfId="49" applyNumberFormat="1" applyFont="1" applyFill="1" applyBorder="1" applyAlignment="1">
      <alignment horizontal="right" vertical="center" indent="1"/>
    </xf>
    <xf numFmtId="187" fontId="5" fillId="0" borderId="10" xfId="49" applyNumberFormat="1" applyFont="1" applyFill="1" applyBorder="1" applyAlignment="1">
      <alignment horizontal="right" vertical="center" indent="1"/>
    </xf>
    <xf numFmtId="187" fontId="5" fillId="0" borderId="50" xfId="49" applyNumberFormat="1" applyFont="1" applyFill="1" applyBorder="1" applyAlignment="1">
      <alignment horizontal="right" vertical="center" indent="1"/>
    </xf>
    <xf numFmtId="187" fontId="5" fillId="0" borderId="13" xfId="49" applyNumberFormat="1" applyFont="1" applyFill="1" applyBorder="1" applyAlignment="1">
      <alignment horizontal="right" vertical="center" indent="1"/>
    </xf>
    <xf numFmtId="187" fontId="5" fillId="0" borderId="33" xfId="49" applyNumberFormat="1" applyFont="1" applyBorder="1" applyAlignment="1">
      <alignment horizontal="right" vertical="center" indent="1" shrinkToFit="1"/>
    </xf>
    <xf numFmtId="187" fontId="5" fillId="0" borderId="34" xfId="49" applyNumberFormat="1" applyFont="1" applyBorder="1" applyAlignment="1">
      <alignment horizontal="right" vertical="center" indent="1" shrinkToFit="1"/>
    </xf>
    <xf numFmtId="187" fontId="5" fillId="0" borderId="75" xfId="49" applyNumberFormat="1" applyFont="1" applyFill="1" applyBorder="1" applyAlignment="1">
      <alignment horizontal="right" vertical="center" indent="1"/>
    </xf>
    <xf numFmtId="187" fontId="5" fillId="0" borderId="57" xfId="49" applyNumberFormat="1" applyFont="1" applyFill="1" applyBorder="1" applyAlignment="1">
      <alignment horizontal="right" vertical="center" indent="1"/>
    </xf>
    <xf numFmtId="187" fontId="5" fillId="0" borderId="72" xfId="49" applyNumberFormat="1" applyFont="1" applyFill="1" applyBorder="1" applyAlignment="1">
      <alignment horizontal="right" vertical="center" indent="1"/>
    </xf>
    <xf numFmtId="187" fontId="5" fillId="0" borderId="31" xfId="49" applyNumberFormat="1" applyFont="1" applyBorder="1" applyAlignment="1">
      <alignment horizontal="right" vertical="center" indent="1" shrinkToFit="1"/>
    </xf>
    <xf numFmtId="180" fontId="5" fillId="0" borderId="10" xfId="49" applyNumberFormat="1" applyFont="1" applyFill="1" applyBorder="1" applyAlignment="1">
      <alignment vertical="center"/>
    </xf>
    <xf numFmtId="187" fontId="5" fillId="0" borderId="10" xfId="49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 shrinkToFit="1"/>
    </xf>
    <xf numFmtId="180" fontId="5" fillId="0" borderId="10" xfId="49" applyNumberFormat="1" applyFont="1" applyFill="1" applyBorder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5" xfId="43" applyFont="1" applyBorder="1" applyAlignment="1" applyProtection="1">
      <alignment horizontal="center" vertical="center"/>
      <protection/>
    </xf>
    <xf numFmtId="0" fontId="1" fillId="0" borderId="63" xfId="0" applyFont="1" applyBorder="1" applyAlignment="1">
      <alignment horizontal="center" vertical="center"/>
    </xf>
    <xf numFmtId="0" fontId="1" fillId="0" borderId="86" xfId="43" applyFont="1" applyBorder="1" applyAlignment="1" applyProtection="1">
      <alignment horizontal="center" vertical="center"/>
      <protection/>
    </xf>
    <xf numFmtId="0" fontId="1" fillId="0" borderId="86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86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8.72265625" defaultRowHeight="18.7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5" sqref="G25"/>
    </sheetView>
  </sheetViews>
  <sheetFormatPr defaultColWidth="8.72265625" defaultRowHeight="18.75"/>
  <cols>
    <col min="1" max="1" width="11.2734375" style="0" customWidth="1"/>
    <col min="2" max="2" width="9.6328125" style="0" customWidth="1"/>
    <col min="3" max="3" width="9.54296875" style="0" customWidth="1"/>
    <col min="4" max="7" width="7.6328125" style="0" customWidth="1"/>
    <col min="8" max="8" width="8.18359375" style="0" customWidth="1"/>
    <col min="9" max="9" width="8.453125" style="0" customWidth="1"/>
  </cols>
  <sheetData>
    <row r="1" spans="2:9" ht="26.25" customHeight="1" thickBot="1">
      <c r="B1" s="40" t="s">
        <v>331</v>
      </c>
      <c r="E1" s="2"/>
      <c r="F1" s="2"/>
      <c r="G1" s="18" t="s">
        <v>277</v>
      </c>
      <c r="H1" s="1"/>
      <c r="I1" s="1"/>
    </row>
    <row r="2" spans="1:9" ht="22.5" customHeight="1">
      <c r="A2" s="482" t="s">
        <v>0</v>
      </c>
      <c r="B2" s="515" t="s">
        <v>219</v>
      </c>
      <c r="C2" s="507"/>
      <c r="D2" s="508"/>
      <c r="E2" s="517" t="s">
        <v>109</v>
      </c>
      <c r="F2" s="517"/>
      <c r="G2" s="517"/>
      <c r="H2" s="158" t="s">
        <v>110</v>
      </c>
      <c r="I2" s="139" t="s">
        <v>111</v>
      </c>
    </row>
    <row r="3" spans="1:9" ht="23.25" customHeight="1" thickBot="1">
      <c r="A3" s="490"/>
      <c r="B3" s="161" t="s">
        <v>43</v>
      </c>
      <c r="C3" s="162" t="s">
        <v>112</v>
      </c>
      <c r="D3" s="163" t="s">
        <v>44</v>
      </c>
      <c r="E3" s="164" t="s">
        <v>113</v>
      </c>
      <c r="F3" s="162" t="s">
        <v>115</v>
      </c>
      <c r="G3" s="165" t="s">
        <v>142</v>
      </c>
      <c r="H3" s="159" t="s">
        <v>113</v>
      </c>
      <c r="I3" s="140" t="s">
        <v>113</v>
      </c>
    </row>
    <row r="4" spans="1:9" s="10" customFormat="1" ht="19.5" customHeight="1">
      <c r="A4" s="309" t="s">
        <v>1</v>
      </c>
      <c r="B4" s="460">
        <f>'基礎データ'!B5</f>
        <v>2665314</v>
      </c>
      <c r="C4" s="461">
        <f>'基礎データ'!C5</f>
        <v>602814</v>
      </c>
      <c r="D4" s="332">
        <f aca="true" t="shared" si="0" ref="D4:D45">C4/B4</f>
        <v>0.22616997471967656</v>
      </c>
      <c r="E4" s="468">
        <v>3887</v>
      </c>
      <c r="F4" s="461">
        <f>'サービス利用状況'!G4</f>
        <v>9373</v>
      </c>
      <c r="G4" s="333">
        <f aca="true" t="shared" si="1" ref="G4:G45">F4/C4</f>
        <v>0.01554874306170726</v>
      </c>
      <c r="H4" s="334" t="s">
        <v>64</v>
      </c>
      <c r="I4" s="335" t="s">
        <v>64</v>
      </c>
    </row>
    <row r="5" spans="1:9" s="10" customFormat="1" ht="19.5" customHeight="1">
      <c r="A5" s="125" t="s">
        <v>21</v>
      </c>
      <c r="B5" s="462">
        <f>'基礎データ'!B6</f>
        <v>354053</v>
      </c>
      <c r="C5" s="463">
        <f>'基礎データ'!C6</f>
        <v>71393</v>
      </c>
      <c r="D5" s="267">
        <f t="shared" si="0"/>
        <v>0.20164495146206923</v>
      </c>
      <c r="E5" s="469">
        <v>705</v>
      </c>
      <c r="F5" s="463">
        <f>'サービス利用状況'!G5</f>
        <v>1056</v>
      </c>
      <c r="G5" s="266">
        <f t="shared" si="1"/>
        <v>0.014791366100317959</v>
      </c>
      <c r="H5" s="264" t="s">
        <v>64</v>
      </c>
      <c r="I5" s="265" t="s">
        <v>64</v>
      </c>
    </row>
    <row r="6" spans="1:9" s="10" customFormat="1" ht="19.5" customHeight="1">
      <c r="A6" s="125" t="s">
        <v>22</v>
      </c>
      <c r="B6" s="462">
        <f>'基礎データ'!B7</f>
        <v>395308</v>
      </c>
      <c r="C6" s="463">
        <f>'基礎データ'!C7</f>
        <v>88319</v>
      </c>
      <c r="D6" s="267">
        <f t="shared" si="0"/>
        <v>0.2234181954324223</v>
      </c>
      <c r="E6" s="469">
        <v>991</v>
      </c>
      <c r="F6" s="463">
        <f>'サービス利用状況'!G6</f>
        <v>1116</v>
      </c>
      <c r="G6" s="266">
        <f t="shared" si="1"/>
        <v>0.012636012636012635</v>
      </c>
      <c r="H6" s="264" t="s">
        <v>64</v>
      </c>
      <c r="I6" s="265" t="s">
        <v>64</v>
      </c>
    </row>
    <row r="7" spans="1:9" s="10" customFormat="1" ht="19.5" customHeight="1">
      <c r="A7" s="125" t="s">
        <v>23</v>
      </c>
      <c r="B7" s="462">
        <f>'基礎データ'!B8</f>
        <v>131267</v>
      </c>
      <c r="C7" s="463">
        <f>'基礎データ'!C8</f>
        <v>27696</v>
      </c>
      <c r="D7" s="267">
        <f t="shared" si="0"/>
        <v>0.21098981465257832</v>
      </c>
      <c r="E7" s="469">
        <v>226</v>
      </c>
      <c r="F7" s="463">
        <f>'サービス利用状況'!G7</f>
        <v>323</v>
      </c>
      <c r="G7" s="266">
        <f t="shared" si="1"/>
        <v>0.011662333911034084</v>
      </c>
      <c r="H7" s="264" t="s">
        <v>64</v>
      </c>
      <c r="I7" s="265" t="s">
        <v>64</v>
      </c>
    </row>
    <row r="8" spans="1:9" s="10" customFormat="1" ht="19.5" customHeight="1">
      <c r="A8" s="125" t="s">
        <v>3</v>
      </c>
      <c r="B8" s="462">
        <f>'基礎データ'!B9</f>
        <v>103199</v>
      </c>
      <c r="C8" s="463">
        <f>'基礎データ'!C9</f>
        <v>23346</v>
      </c>
      <c r="D8" s="267">
        <f t="shared" si="0"/>
        <v>0.22622312231707672</v>
      </c>
      <c r="E8" s="469">
        <v>295</v>
      </c>
      <c r="F8" s="463">
        <f>'サービス利用状況'!G8</f>
        <v>324</v>
      </c>
      <c r="G8" s="266">
        <f t="shared" si="1"/>
        <v>0.013878180416345412</v>
      </c>
      <c r="H8" s="264" t="s">
        <v>64</v>
      </c>
      <c r="I8" s="265" t="s">
        <v>64</v>
      </c>
    </row>
    <row r="9" spans="1:9" s="10" customFormat="1" ht="19.5" customHeight="1">
      <c r="A9" s="125" t="s">
        <v>4</v>
      </c>
      <c r="B9" s="462">
        <f>'基礎データ'!B10</f>
        <v>357137</v>
      </c>
      <c r="C9" s="463">
        <f>'基礎データ'!C10</f>
        <v>85247</v>
      </c>
      <c r="D9" s="267">
        <f>C9/B9</f>
        <v>0.23869551460643953</v>
      </c>
      <c r="E9" s="469">
        <v>403</v>
      </c>
      <c r="F9" s="463">
        <f>'サービス利用状況'!G9</f>
        <v>987</v>
      </c>
      <c r="G9" s="266">
        <f>F9/C9</f>
        <v>0.011578120051145495</v>
      </c>
      <c r="H9" s="264">
        <v>87</v>
      </c>
      <c r="I9" s="265">
        <v>0</v>
      </c>
    </row>
    <row r="10" spans="1:9" s="10" customFormat="1" ht="19.5" customHeight="1">
      <c r="A10" s="125" t="s">
        <v>5</v>
      </c>
      <c r="B10" s="462">
        <f>'基礎データ'!B11</f>
        <v>275995</v>
      </c>
      <c r="C10" s="463">
        <f>'基礎データ'!C11</f>
        <v>53839</v>
      </c>
      <c r="D10" s="267">
        <f t="shared" si="0"/>
        <v>0.19507237449953804</v>
      </c>
      <c r="E10" s="469">
        <v>753</v>
      </c>
      <c r="F10" s="463">
        <f>'サービス利用状況'!G10</f>
        <v>604</v>
      </c>
      <c r="G10" s="266">
        <f t="shared" si="1"/>
        <v>0.011218633332714204</v>
      </c>
      <c r="H10" s="264">
        <v>282</v>
      </c>
      <c r="I10" s="265">
        <v>8</v>
      </c>
    </row>
    <row r="11" spans="1:9" s="10" customFormat="1" ht="19.5" customHeight="1">
      <c r="A11" s="125" t="s">
        <v>9</v>
      </c>
      <c r="B11" s="462">
        <f>'基礎データ'!B12</f>
        <v>84500</v>
      </c>
      <c r="C11" s="463">
        <f>'基礎データ'!C12</f>
        <v>17476</v>
      </c>
      <c r="D11" s="267">
        <f>C11/B11</f>
        <v>0.20681656804733728</v>
      </c>
      <c r="E11" s="469">
        <v>176</v>
      </c>
      <c r="F11" s="463">
        <f>'サービス利用状況'!G11</f>
        <v>281</v>
      </c>
      <c r="G11" s="266">
        <f>F11/C11</f>
        <v>0.016079194323643853</v>
      </c>
      <c r="H11" s="264" t="s">
        <v>64</v>
      </c>
      <c r="I11" s="265" t="s">
        <v>64</v>
      </c>
    </row>
    <row r="12" spans="1:9" s="10" customFormat="1" ht="19.5" customHeight="1">
      <c r="A12" s="125" t="s">
        <v>24</v>
      </c>
      <c r="B12" s="462">
        <f>'基礎データ'!B13</f>
        <v>22621</v>
      </c>
      <c r="C12" s="463">
        <f>'基礎データ'!C13</f>
        <v>6586</v>
      </c>
      <c r="D12" s="267">
        <f t="shared" si="0"/>
        <v>0.2911453958710932</v>
      </c>
      <c r="E12" s="469">
        <v>29</v>
      </c>
      <c r="F12" s="463">
        <f>'サービス利用状況'!G12</f>
        <v>102</v>
      </c>
      <c r="G12" s="266">
        <f t="shared" si="1"/>
        <v>0.01548739750986942</v>
      </c>
      <c r="H12" s="264" t="s">
        <v>64</v>
      </c>
      <c r="I12" s="265" t="s">
        <v>64</v>
      </c>
    </row>
    <row r="13" spans="1:9" s="10" customFormat="1" ht="19.5" customHeight="1">
      <c r="A13" s="125" t="s">
        <v>14</v>
      </c>
      <c r="B13" s="462">
        <f>'基礎データ'!B14</f>
        <v>11897</v>
      </c>
      <c r="C13" s="463">
        <f>'基礎データ'!C14</f>
        <v>3338</v>
      </c>
      <c r="D13" s="267">
        <f t="shared" si="0"/>
        <v>0.2805749348575271</v>
      </c>
      <c r="E13" s="469" t="s">
        <v>64</v>
      </c>
      <c r="F13" s="463">
        <f>'サービス利用状況'!G13</f>
        <v>92</v>
      </c>
      <c r="G13" s="266">
        <f t="shared" si="1"/>
        <v>0.02756141402037148</v>
      </c>
      <c r="H13" s="264" t="s">
        <v>64</v>
      </c>
      <c r="I13" s="265" t="s">
        <v>64</v>
      </c>
    </row>
    <row r="14" spans="1:9" s="10" customFormat="1" ht="19.5" customHeight="1">
      <c r="A14" s="125" t="s">
        <v>13</v>
      </c>
      <c r="B14" s="462">
        <f>'基礎データ'!B15</f>
        <v>30580</v>
      </c>
      <c r="C14" s="463">
        <f>'基礎データ'!C15</f>
        <v>6648</v>
      </c>
      <c r="D14" s="267">
        <f t="shared" si="0"/>
        <v>0.2173969914977109</v>
      </c>
      <c r="E14" s="469" t="s">
        <v>64</v>
      </c>
      <c r="F14" s="463">
        <f>'サービス利用状況'!G14</f>
        <v>86</v>
      </c>
      <c r="G14" s="266">
        <f t="shared" si="1"/>
        <v>0.012936221419975932</v>
      </c>
      <c r="H14" s="264" t="s">
        <v>64</v>
      </c>
      <c r="I14" s="265" t="s">
        <v>64</v>
      </c>
    </row>
    <row r="15" spans="1:9" s="10" customFormat="1" ht="19.5" customHeight="1">
      <c r="A15" s="125" t="s">
        <v>2</v>
      </c>
      <c r="B15" s="462">
        <f>'基礎データ'!B16</f>
        <v>850737</v>
      </c>
      <c r="C15" s="463">
        <f>'基礎データ'!C16</f>
        <v>194303</v>
      </c>
      <c r="D15" s="267">
        <f t="shared" si="0"/>
        <v>0.22839373390366235</v>
      </c>
      <c r="E15" s="469">
        <v>7963</v>
      </c>
      <c r="F15" s="463">
        <f>'サービス利用状況'!G15</f>
        <v>2241</v>
      </c>
      <c r="G15" s="266">
        <f t="shared" si="1"/>
        <v>0.011533532678342588</v>
      </c>
      <c r="H15" s="264">
        <v>156</v>
      </c>
      <c r="I15" s="265">
        <v>26</v>
      </c>
    </row>
    <row r="16" spans="1:9" s="10" customFormat="1" ht="19.5" customHeight="1">
      <c r="A16" s="125" t="s">
        <v>10</v>
      </c>
      <c r="B16" s="462">
        <f>'基礎データ'!B17</f>
        <v>58977</v>
      </c>
      <c r="C16" s="463">
        <f>'基礎データ'!C17</f>
        <v>13598</v>
      </c>
      <c r="D16" s="267">
        <f t="shared" si="0"/>
        <v>0.23056445733082387</v>
      </c>
      <c r="E16" s="469" t="s">
        <v>64</v>
      </c>
      <c r="F16" s="463">
        <f>'サービス利用状況'!G16</f>
        <v>139</v>
      </c>
      <c r="G16" s="266">
        <f t="shared" si="1"/>
        <v>0.010222091484041771</v>
      </c>
      <c r="H16" s="264" t="s">
        <v>64</v>
      </c>
      <c r="I16" s="265" t="s">
        <v>64</v>
      </c>
    </row>
    <row r="17" spans="1:9" s="10" customFormat="1" ht="19.5" customHeight="1">
      <c r="A17" s="125" t="s">
        <v>25</v>
      </c>
      <c r="B17" s="462">
        <f>'基礎データ'!B18</f>
        <v>77294</v>
      </c>
      <c r="C17" s="463">
        <f>'基礎データ'!C18</f>
        <v>15643</v>
      </c>
      <c r="D17" s="267">
        <f t="shared" si="0"/>
        <v>0.20238310865008927</v>
      </c>
      <c r="E17" s="469">
        <v>182</v>
      </c>
      <c r="F17" s="463">
        <f>'サービス利用状況'!G17</f>
        <v>199</v>
      </c>
      <c r="G17" s="266">
        <f t="shared" si="1"/>
        <v>0.01272134501054785</v>
      </c>
      <c r="H17" s="264">
        <v>10</v>
      </c>
      <c r="I17" s="265">
        <v>0</v>
      </c>
    </row>
    <row r="18" spans="1:9" s="10" customFormat="1" ht="19.5" customHeight="1">
      <c r="A18" s="125" t="s">
        <v>26</v>
      </c>
      <c r="B18" s="462">
        <f>'基礎データ'!B19</f>
        <v>202026</v>
      </c>
      <c r="C18" s="463">
        <f>'基礎データ'!C19</f>
        <v>44742</v>
      </c>
      <c r="D18" s="267">
        <f>C18/B18</f>
        <v>0.22146654391018977</v>
      </c>
      <c r="E18" s="469">
        <v>371</v>
      </c>
      <c r="F18" s="463">
        <f>'サービス利用状況'!G18</f>
        <v>398</v>
      </c>
      <c r="G18" s="266">
        <f>F18/C18</f>
        <v>0.00889544499575343</v>
      </c>
      <c r="H18" s="264" t="s">
        <v>64</v>
      </c>
      <c r="I18" s="265">
        <v>7</v>
      </c>
    </row>
    <row r="19" spans="1:9" s="10" customFormat="1" ht="19.5" customHeight="1">
      <c r="A19" s="125" t="s">
        <v>27</v>
      </c>
      <c r="B19" s="462">
        <f>'基礎データ'!B20</f>
        <v>90496</v>
      </c>
      <c r="C19" s="463">
        <f>'基礎データ'!C20</f>
        <v>19467</v>
      </c>
      <c r="D19" s="267">
        <f>C19/B19</f>
        <v>0.2151144801980198</v>
      </c>
      <c r="E19" s="469">
        <v>240</v>
      </c>
      <c r="F19" s="463">
        <f>'サービス利用状況'!G19</f>
        <v>190</v>
      </c>
      <c r="G19" s="266">
        <f>F19/C19</f>
        <v>0.009760106847485489</v>
      </c>
      <c r="H19" s="264" t="s">
        <v>64</v>
      </c>
      <c r="I19" s="265" t="s">
        <v>64</v>
      </c>
    </row>
    <row r="20" spans="1:9" s="10" customFormat="1" ht="19.5" customHeight="1">
      <c r="A20" s="125" t="s">
        <v>28</v>
      </c>
      <c r="B20" s="462">
        <f>'基礎データ'!B21</f>
        <v>102362</v>
      </c>
      <c r="C20" s="463">
        <f>'基礎データ'!C21</f>
        <v>22084</v>
      </c>
      <c r="D20" s="267">
        <f t="shared" si="0"/>
        <v>0.2157441237959399</v>
      </c>
      <c r="E20" s="469" t="s">
        <v>64</v>
      </c>
      <c r="F20" s="463">
        <f>'サービス利用状況'!G20</f>
        <v>279</v>
      </c>
      <c r="G20" s="266">
        <f>F20/C20</f>
        <v>0.012633580873030249</v>
      </c>
      <c r="H20" s="264" t="s">
        <v>64</v>
      </c>
      <c r="I20" s="265" t="s">
        <v>64</v>
      </c>
    </row>
    <row r="21" spans="1:9" s="10" customFormat="1" ht="19.5" customHeight="1">
      <c r="A21" s="125" t="s">
        <v>8</v>
      </c>
      <c r="B21" s="462">
        <f>'基礎データ'!B22</f>
        <v>187524</v>
      </c>
      <c r="C21" s="463">
        <f>'基礎データ'!C22</f>
        <v>35431</v>
      </c>
      <c r="D21" s="267">
        <f t="shared" si="0"/>
        <v>0.18894114886627844</v>
      </c>
      <c r="E21" s="469" t="s">
        <v>64</v>
      </c>
      <c r="F21" s="463">
        <f>'サービス利用状況'!G21</f>
        <v>403</v>
      </c>
      <c r="G21" s="266">
        <f t="shared" si="1"/>
        <v>0.011374220315542886</v>
      </c>
      <c r="H21" s="264" t="s">
        <v>64</v>
      </c>
      <c r="I21" s="265" t="s">
        <v>64</v>
      </c>
    </row>
    <row r="22" spans="1:9" s="10" customFormat="1" ht="19.5" customHeight="1">
      <c r="A22" s="125" t="s">
        <v>40</v>
      </c>
      <c r="B22" s="462">
        <f>'基礎データ'!B23</f>
        <v>64984</v>
      </c>
      <c r="C22" s="463">
        <f>'基礎データ'!C23</f>
        <v>14625</v>
      </c>
      <c r="D22" s="267">
        <f t="shared" si="0"/>
        <v>0.2250553982518774</v>
      </c>
      <c r="E22" s="469">
        <v>87</v>
      </c>
      <c r="F22" s="463">
        <f>'サービス利用状況'!G22</f>
        <v>155</v>
      </c>
      <c r="G22" s="266">
        <f t="shared" si="1"/>
        <v>0.0105982905982906</v>
      </c>
      <c r="H22" s="264" t="s">
        <v>64</v>
      </c>
      <c r="I22" s="265" t="s">
        <v>64</v>
      </c>
    </row>
    <row r="23" spans="1:9" s="10" customFormat="1" ht="19.5" customHeight="1">
      <c r="A23" s="125" t="s">
        <v>12</v>
      </c>
      <c r="B23" s="462">
        <f>'基礎データ'!B24</f>
        <v>57888</v>
      </c>
      <c r="C23" s="463">
        <f>'基礎データ'!C24</f>
        <v>13568</v>
      </c>
      <c r="D23" s="267">
        <f>C23/B23</f>
        <v>0.23438363736871198</v>
      </c>
      <c r="E23" s="469">
        <v>58</v>
      </c>
      <c r="F23" s="463">
        <f>'サービス利用状況'!G23</f>
        <v>171</v>
      </c>
      <c r="G23" s="266">
        <f>F23/C23</f>
        <v>0.01260318396226415</v>
      </c>
      <c r="H23" s="264">
        <v>13</v>
      </c>
      <c r="I23" s="265" t="s">
        <v>64</v>
      </c>
    </row>
    <row r="24" spans="1:9" s="10" customFormat="1" ht="19.5" customHeight="1">
      <c r="A24" s="125" t="s">
        <v>15</v>
      </c>
      <c r="B24" s="462">
        <f>'基礎データ'!B25</f>
        <v>18067</v>
      </c>
      <c r="C24" s="463">
        <f>'基礎データ'!C25</f>
        <v>4202</v>
      </c>
      <c r="D24" s="267">
        <f t="shared" si="0"/>
        <v>0.2325787347096917</v>
      </c>
      <c r="E24" s="469">
        <v>23</v>
      </c>
      <c r="F24" s="463">
        <f>'サービス利用状況'!G24</f>
        <v>57</v>
      </c>
      <c r="G24" s="266">
        <f>F24/C24</f>
        <v>0.013564969062351261</v>
      </c>
      <c r="H24" s="264" t="s">
        <v>64</v>
      </c>
      <c r="I24" s="265" t="s">
        <v>64</v>
      </c>
    </row>
    <row r="25" spans="1:9" s="10" customFormat="1" ht="19.5" customHeight="1">
      <c r="A25" s="125" t="s">
        <v>17</v>
      </c>
      <c r="B25" s="462">
        <f>'基礎データ'!B26</f>
        <v>8299</v>
      </c>
      <c r="C25" s="463">
        <f>'基礎データ'!C26</f>
        <v>1787</v>
      </c>
      <c r="D25" s="267">
        <f>C25/B25</f>
        <v>0.21532714784913845</v>
      </c>
      <c r="E25" s="469">
        <v>19</v>
      </c>
      <c r="F25" s="463">
        <f>'サービス利用状況'!G25</f>
        <v>32</v>
      </c>
      <c r="G25" s="266">
        <f>F25/C25</f>
        <v>0.01790710688304421</v>
      </c>
      <c r="H25" s="264" t="s">
        <v>64</v>
      </c>
      <c r="I25" s="265" t="s">
        <v>64</v>
      </c>
    </row>
    <row r="26" spans="1:9" s="10" customFormat="1" ht="19.5" customHeight="1">
      <c r="A26" s="125" t="s">
        <v>16</v>
      </c>
      <c r="B26" s="462">
        <f>'基礎データ'!B27</f>
        <v>44503</v>
      </c>
      <c r="C26" s="463">
        <f>'基礎データ'!C27</f>
        <v>9226</v>
      </c>
      <c r="D26" s="267">
        <f>C26/B26</f>
        <v>0.20731186661573378</v>
      </c>
      <c r="E26" s="469">
        <v>73</v>
      </c>
      <c r="F26" s="463">
        <f>'サービス利用状況'!G26</f>
        <v>109</v>
      </c>
      <c r="G26" s="266">
        <f>F26/C26</f>
        <v>0.011814437459354</v>
      </c>
      <c r="H26" s="264">
        <v>35</v>
      </c>
      <c r="I26" s="286" t="s">
        <v>286</v>
      </c>
    </row>
    <row r="27" spans="1:9" s="10" customFormat="1" ht="19.5" customHeight="1">
      <c r="A27" s="125" t="s">
        <v>18</v>
      </c>
      <c r="B27" s="462">
        <f>'基礎データ'!B28</f>
        <v>17546</v>
      </c>
      <c r="C27" s="463">
        <f>'基礎データ'!C28</f>
        <v>5317</v>
      </c>
      <c r="D27" s="267">
        <f t="shared" si="0"/>
        <v>0.30303203009232876</v>
      </c>
      <c r="E27" s="469">
        <v>9</v>
      </c>
      <c r="F27" s="463">
        <f>'サービス利用状況'!G27</f>
        <v>62</v>
      </c>
      <c r="G27" s="266">
        <f t="shared" si="1"/>
        <v>0.011660710927214595</v>
      </c>
      <c r="H27" s="264" t="s">
        <v>64</v>
      </c>
      <c r="I27" s="286" t="s">
        <v>286</v>
      </c>
    </row>
    <row r="28" spans="1:9" s="10" customFormat="1" ht="19.5" customHeight="1">
      <c r="A28" s="125" t="s">
        <v>151</v>
      </c>
      <c r="B28" s="462">
        <f>'基礎データ'!B29</f>
        <v>332804</v>
      </c>
      <c r="C28" s="463">
        <f>'基礎データ'!C29</f>
        <v>78924</v>
      </c>
      <c r="D28" s="267">
        <f>C28/B28</f>
        <v>0.2371485919640389</v>
      </c>
      <c r="E28" s="469">
        <v>789</v>
      </c>
      <c r="F28" s="463">
        <f>'サービス利用状況'!G28</f>
        <v>992</v>
      </c>
      <c r="G28" s="266">
        <f>F28/C28</f>
        <v>0.012569053773250216</v>
      </c>
      <c r="H28" s="264" t="s">
        <v>64</v>
      </c>
      <c r="I28" s="265" t="s">
        <v>64</v>
      </c>
    </row>
    <row r="29" spans="1:9" s="10" customFormat="1" ht="19.5" customHeight="1">
      <c r="A29" s="125" t="s">
        <v>29</v>
      </c>
      <c r="B29" s="462">
        <f>'基礎データ'!B30</f>
        <v>410142</v>
      </c>
      <c r="C29" s="463">
        <f>'基礎データ'!C30</f>
        <v>88461</v>
      </c>
      <c r="D29" s="267">
        <f>C29/B29</f>
        <v>0.2156838363298565</v>
      </c>
      <c r="E29" s="469">
        <v>3707</v>
      </c>
      <c r="F29" s="463">
        <f>'サービス利用状況'!G29</f>
        <v>1047</v>
      </c>
      <c r="G29" s="266">
        <f>F29/C29</f>
        <v>0.011835724217451759</v>
      </c>
      <c r="H29" s="264">
        <v>161</v>
      </c>
      <c r="I29" s="265">
        <v>5</v>
      </c>
    </row>
    <row r="30" spans="1:9" s="10" customFormat="1" ht="19.5" customHeight="1">
      <c r="A30" s="125" t="s">
        <v>7</v>
      </c>
      <c r="B30" s="462">
        <f>'基礎データ'!B31</f>
        <v>242696</v>
      </c>
      <c r="C30" s="463">
        <f>'基礎データ'!C31</f>
        <v>54250</v>
      </c>
      <c r="D30" s="267">
        <f t="shared" si="0"/>
        <v>0.22353067211655733</v>
      </c>
      <c r="E30" s="469">
        <v>659</v>
      </c>
      <c r="F30" s="463">
        <f>'サービス利用状況'!G30</f>
        <v>677</v>
      </c>
      <c r="G30" s="266">
        <f t="shared" si="1"/>
        <v>0.01247926267281106</v>
      </c>
      <c r="H30" s="264" t="s">
        <v>64</v>
      </c>
      <c r="I30" s="265" t="s">
        <v>64</v>
      </c>
    </row>
    <row r="31" spans="1:9" s="10" customFormat="1" ht="19.5" customHeight="1">
      <c r="A31" s="125" t="s">
        <v>30</v>
      </c>
      <c r="B31" s="462">
        <f>'基礎データ'!B32</f>
        <v>126317</v>
      </c>
      <c r="C31" s="463">
        <f>'基礎データ'!C32</f>
        <v>26943</v>
      </c>
      <c r="D31" s="267">
        <f t="shared" si="0"/>
        <v>0.2132967059065684</v>
      </c>
      <c r="E31" s="469">
        <v>257</v>
      </c>
      <c r="F31" s="463">
        <f>'サービス利用状況'!G31</f>
        <v>381</v>
      </c>
      <c r="G31" s="266">
        <f t="shared" si="1"/>
        <v>0.014140964257877742</v>
      </c>
      <c r="H31" s="264" t="s">
        <v>64</v>
      </c>
      <c r="I31" s="265" t="s">
        <v>64</v>
      </c>
    </row>
    <row r="32" spans="1:9" s="10" customFormat="1" ht="19.5" customHeight="1">
      <c r="A32" s="125" t="s">
        <v>31</v>
      </c>
      <c r="B32" s="462">
        <f>'基礎データ'!B33</f>
        <v>78539</v>
      </c>
      <c r="C32" s="463">
        <f>'基礎データ'!C33</f>
        <v>17536</v>
      </c>
      <c r="D32" s="267">
        <f t="shared" si="0"/>
        <v>0.22327760730337795</v>
      </c>
      <c r="E32" s="469">
        <v>213</v>
      </c>
      <c r="F32" s="463">
        <f>'サービス利用状況'!G32</f>
        <v>216</v>
      </c>
      <c r="G32" s="266">
        <f t="shared" si="1"/>
        <v>0.012317518248175183</v>
      </c>
      <c r="H32" s="264" t="s">
        <v>64</v>
      </c>
      <c r="I32" s="286" t="s">
        <v>286</v>
      </c>
    </row>
    <row r="33" spans="1:9" s="10" customFormat="1" ht="19.5" customHeight="1">
      <c r="A33" s="125" t="s">
        <v>32</v>
      </c>
      <c r="B33" s="462">
        <f>'基礎データ'!B34</f>
        <v>124920</v>
      </c>
      <c r="C33" s="463">
        <f>'基礎データ'!C34</f>
        <v>30951</v>
      </c>
      <c r="D33" s="267">
        <f t="shared" si="0"/>
        <v>0.2477665706051873</v>
      </c>
      <c r="E33" s="469" t="s">
        <v>64</v>
      </c>
      <c r="F33" s="463">
        <f>'サービス利用状況'!G33</f>
        <v>389</v>
      </c>
      <c r="G33" s="266">
        <f t="shared" si="1"/>
        <v>0.01256825304513586</v>
      </c>
      <c r="H33" s="264" t="s">
        <v>64</v>
      </c>
      <c r="I33" s="265" t="s">
        <v>64</v>
      </c>
    </row>
    <row r="34" spans="1:9" s="10" customFormat="1" ht="19.5" customHeight="1">
      <c r="A34" s="125" t="s">
        <v>34</v>
      </c>
      <c r="B34" s="462">
        <f>'基礎データ'!B35</f>
        <v>117140</v>
      </c>
      <c r="C34" s="463">
        <f>'基礎データ'!C35</f>
        <v>27945</v>
      </c>
      <c r="D34" s="267">
        <f t="shared" si="0"/>
        <v>0.23856069660235615</v>
      </c>
      <c r="E34" s="469">
        <v>286</v>
      </c>
      <c r="F34" s="463">
        <f>'サービス利用状況'!G34</f>
        <v>363</v>
      </c>
      <c r="G34" s="266">
        <f t="shared" si="1"/>
        <v>0.012989801395598497</v>
      </c>
      <c r="H34" s="264" t="s">
        <v>64</v>
      </c>
      <c r="I34" s="265" t="s">
        <v>64</v>
      </c>
    </row>
    <row r="35" spans="1:9" s="10" customFormat="1" ht="19.5" customHeight="1">
      <c r="A35" s="125" t="s">
        <v>33</v>
      </c>
      <c r="B35" s="462">
        <f>'基礎データ'!B36</f>
        <v>66698</v>
      </c>
      <c r="C35" s="463">
        <f>'基礎データ'!C36</f>
        <v>15558</v>
      </c>
      <c r="D35" s="267">
        <f>C35/B35</f>
        <v>0.23326036762721522</v>
      </c>
      <c r="E35" s="469">
        <v>416</v>
      </c>
      <c r="F35" s="463">
        <f>'サービス利用状況'!G35</f>
        <v>206</v>
      </c>
      <c r="G35" s="266">
        <f t="shared" si="1"/>
        <v>0.013240776449415091</v>
      </c>
      <c r="H35" s="264">
        <v>20</v>
      </c>
      <c r="I35" s="265" t="s">
        <v>64</v>
      </c>
    </row>
    <row r="36" spans="1:9" s="10" customFormat="1" ht="19.5" customHeight="1">
      <c r="A36" s="125" t="s">
        <v>6</v>
      </c>
      <c r="B36" s="462">
        <f>'基礎データ'!B37</f>
        <v>118561</v>
      </c>
      <c r="C36" s="463">
        <f>'基礎データ'!C37</f>
        <v>27197</v>
      </c>
      <c r="D36" s="267">
        <f>C36/B36</f>
        <v>0.22939246463845617</v>
      </c>
      <c r="E36" s="469">
        <v>222</v>
      </c>
      <c r="F36" s="463">
        <f>'サービス利用状況'!G36</f>
        <v>440</v>
      </c>
      <c r="G36" s="266">
        <f>F36/C36</f>
        <v>0.01617825495459058</v>
      </c>
      <c r="H36" s="264" t="s">
        <v>64</v>
      </c>
      <c r="I36" s="265" t="s">
        <v>64</v>
      </c>
    </row>
    <row r="37" spans="1:9" s="10" customFormat="1" ht="19.5" customHeight="1">
      <c r="A37" s="125" t="s">
        <v>35</v>
      </c>
      <c r="B37" s="462">
        <f>'基礎データ'!B38</f>
        <v>113939</v>
      </c>
      <c r="C37" s="463">
        <f>'基礎データ'!C38</f>
        <v>29104</v>
      </c>
      <c r="D37" s="267">
        <f t="shared" si="0"/>
        <v>0.2554349257058601</v>
      </c>
      <c r="E37" s="469">
        <v>325</v>
      </c>
      <c r="F37" s="463">
        <f>'サービス利用状況'!G37</f>
        <v>360</v>
      </c>
      <c r="G37" s="266">
        <f t="shared" si="1"/>
        <v>0.012369433754810335</v>
      </c>
      <c r="H37" s="264" t="s">
        <v>64</v>
      </c>
      <c r="I37" s="265" t="s">
        <v>64</v>
      </c>
    </row>
    <row r="38" spans="1:9" s="10" customFormat="1" ht="19.5" customHeight="1">
      <c r="A38" s="125" t="s">
        <v>36</v>
      </c>
      <c r="B38" s="462">
        <f>'基礎データ'!B39</f>
        <v>57685</v>
      </c>
      <c r="C38" s="463">
        <f>'基礎データ'!C39</f>
        <v>12841</v>
      </c>
      <c r="D38" s="267">
        <f t="shared" si="0"/>
        <v>0.2226055300338043</v>
      </c>
      <c r="E38" s="469">
        <v>207</v>
      </c>
      <c r="F38" s="463">
        <f>'サービス利用状況'!G38</f>
        <v>181</v>
      </c>
      <c r="G38" s="266">
        <f t="shared" si="1"/>
        <v>0.01409547543026244</v>
      </c>
      <c r="H38" s="264" t="s">
        <v>64</v>
      </c>
      <c r="I38" s="265" t="s">
        <v>64</v>
      </c>
    </row>
    <row r="39" spans="1:9" s="10" customFormat="1" ht="19.5" customHeight="1">
      <c r="A39" s="125" t="s">
        <v>20</v>
      </c>
      <c r="B39" s="462">
        <f>'基礎データ'!B40</f>
        <v>16362</v>
      </c>
      <c r="C39" s="463">
        <f>'基礎データ'!C40</f>
        <v>4242</v>
      </c>
      <c r="D39" s="267">
        <f>C39/B39</f>
        <v>0.25925925925925924</v>
      </c>
      <c r="E39" s="469" t="s">
        <v>64</v>
      </c>
      <c r="F39" s="463">
        <f>'サービス利用状況'!G39</f>
        <v>93</v>
      </c>
      <c r="G39" s="266">
        <f>F39/C39</f>
        <v>0.021923620933521924</v>
      </c>
      <c r="H39" s="264" t="s">
        <v>64</v>
      </c>
      <c r="I39" s="265" t="s">
        <v>64</v>
      </c>
    </row>
    <row r="40" spans="1:9" s="10" customFormat="1" ht="19.5" customHeight="1">
      <c r="A40" s="125" t="s">
        <v>19</v>
      </c>
      <c r="B40" s="462">
        <f>'基礎データ'!B41</f>
        <v>14216</v>
      </c>
      <c r="C40" s="463">
        <f>'基礎データ'!C41</f>
        <v>3082</v>
      </c>
      <c r="D40" s="267">
        <f t="shared" si="0"/>
        <v>0.21679797411367474</v>
      </c>
      <c r="E40" s="469">
        <v>45</v>
      </c>
      <c r="F40" s="463">
        <f>'サービス利用状況'!G40</f>
        <v>63</v>
      </c>
      <c r="G40" s="266">
        <f t="shared" si="1"/>
        <v>0.020441271901362752</v>
      </c>
      <c r="H40" s="264" t="s">
        <v>64</v>
      </c>
      <c r="I40" s="265" t="s">
        <v>64</v>
      </c>
    </row>
    <row r="41" spans="1:9" s="10" customFormat="1" ht="19.5" customHeight="1">
      <c r="A41" s="125" t="s">
        <v>37</v>
      </c>
      <c r="B41" s="462">
        <f>'基礎データ'!B42</f>
        <v>6060</v>
      </c>
      <c r="C41" s="463">
        <f>'基礎データ'!C42</f>
        <v>1990</v>
      </c>
      <c r="D41" s="267">
        <f>C41/B41</f>
        <v>0.32838283828382836</v>
      </c>
      <c r="E41" s="469" t="s">
        <v>64</v>
      </c>
      <c r="F41" s="463">
        <f>'サービス利用状況'!G41</f>
        <v>51</v>
      </c>
      <c r="G41" s="266">
        <f>F41/C41</f>
        <v>0.02562814070351759</v>
      </c>
      <c r="H41" s="264" t="s">
        <v>64</v>
      </c>
      <c r="I41" s="265" t="s">
        <v>64</v>
      </c>
    </row>
    <row r="42" spans="1:9" s="10" customFormat="1" ht="19.5" customHeight="1">
      <c r="A42" s="125" t="s">
        <v>11</v>
      </c>
      <c r="B42" s="462">
        <f>'基礎データ'!B43</f>
        <v>503378</v>
      </c>
      <c r="C42" s="463">
        <f>'基礎データ'!C43</f>
        <v>117235</v>
      </c>
      <c r="D42" s="267">
        <f t="shared" si="0"/>
        <v>0.23289655090210537</v>
      </c>
      <c r="E42" s="469" t="s">
        <v>64</v>
      </c>
      <c r="F42" s="463">
        <f>'サービス利用状況'!G42</f>
        <v>1503</v>
      </c>
      <c r="G42" s="266">
        <f t="shared" si="1"/>
        <v>0.012820403463129612</v>
      </c>
      <c r="H42" s="264" t="s">
        <v>64</v>
      </c>
      <c r="I42" s="265" t="s">
        <v>64</v>
      </c>
    </row>
    <row r="43" spans="1:9" s="10" customFormat="1" ht="19.5" customHeight="1">
      <c r="A43" s="125" t="s">
        <v>38</v>
      </c>
      <c r="B43" s="462">
        <f>'基礎データ'!B44</f>
        <v>271066</v>
      </c>
      <c r="C43" s="463">
        <f>'基礎データ'!C44</f>
        <v>64162</v>
      </c>
      <c r="D43" s="267">
        <f t="shared" si="0"/>
        <v>0.23670250049803368</v>
      </c>
      <c r="E43" s="469" t="s">
        <v>64</v>
      </c>
      <c r="F43" s="463">
        <f>'サービス利用状況'!G43</f>
        <v>894</v>
      </c>
      <c r="G43" s="266">
        <f t="shared" si="1"/>
        <v>0.01393348087653128</v>
      </c>
      <c r="H43" s="264" t="s">
        <v>64</v>
      </c>
      <c r="I43" s="265" t="s">
        <v>64</v>
      </c>
    </row>
    <row r="44" spans="1:9" s="10" customFormat="1" ht="19.5" customHeight="1" thickBot="1">
      <c r="A44" s="348" t="s">
        <v>39</v>
      </c>
      <c r="B44" s="464">
        <f>'基礎データ'!B45</f>
        <v>73346</v>
      </c>
      <c r="C44" s="465">
        <f>'基礎データ'!C45</f>
        <v>16491</v>
      </c>
      <c r="D44" s="374">
        <f>C44/B44</f>
        <v>0.22483843699724593</v>
      </c>
      <c r="E44" s="470" t="s">
        <v>64</v>
      </c>
      <c r="F44" s="465">
        <f>'サービス利用状況'!G44</f>
        <v>158</v>
      </c>
      <c r="G44" s="375">
        <f>F44/C44</f>
        <v>0.009580983566794009</v>
      </c>
      <c r="H44" s="376" t="s">
        <v>64</v>
      </c>
      <c r="I44" s="377" t="s">
        <v>64</v>
      </c>
    </row>
    <row r="45" spans="1:9" s="272" customFormat="1" ht="24" customHeight="1" thickBot="1">
      <c r="A45" s="273" t="s">
        <v>207</v>
      </c>
      <c r="B45" s="466">
        <f>SUM(B4:B44)</f>
        <v>8886443</v>
      </c>
      <c r="C45" s="467">
        <f>SUM(C4:C44)</f>
        <v>1997607</v>
      </c>
      <c r="D45" s="268">
        <f t="shared" si="0"/>
        <v>0.22479264200535579</v>
      </c>
      <c r="E45" s="471">
        <f>SUM(E4:E44)</f>
        <v>23616</v>
      </c>
      <c r="F45" s="467">
        <f>SUM(F4:F44)</f>
        <v>26793</v>
      </c>
      <c r="G45" s="269">
        <f t="shared" si="1"/>
        <v>0.013412548113818184</v>
      </c>
      <c r="H45" s="270">
        <f>SUM(H4:H44)</f>
        <v>764</v>
      </c>
      <c r="I45" s="271">
        <f>SUM(I4:I44)</f>
        <v>46</v>
      </c>
    </row>
    <row r="46" spans="1:7" ht="24" customHeight="1">
      <c r="A46" s="6"/>
      <c r="B46" s="19"/>
      <c r="C46" s="51"/>
      <c r="D46" s="51"/>
      <c r="E46" s="51"/>
      <c r="F46" s="1"/>
      <c r="G46" s="1"/>
    </row>
    <row r="47" ht="24" customHeight="1">
      <c r="A47" s="6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3">
    <mergeCell ref="E2:G2"/>
    <mergeCell ref="A2:A3"/>
    <mergeCell ref="B2:D2"/>
  </mergeCells>
  <printOptions/>
  <pageMargins left="0.6299212598425197" right="0.1968503937007874" top="0.7480314960629921" bottom="0.4724409448818898" header="0.35433070866141736" footer="0.2362204724409449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1" sqref="D31"/>
    </sheetView>
  </sheetViews>
  <sheetFormatPr defaultColWidth="8.72265625" defaultRowHeight="18.75"/>
  <cols>
    <col min="1" max="1" width="11.99609375" style="0" customWidth="1"/>
    <col min="2" max="2" width="9.8125" style="0" customWidth="1"/>
    <col min="3" max="3" width="9.90625" style="0" customWidth="1"/>
    <col min="4" max="4" width="10.0859375" style="0" customWidth="1"/>
    <col min="5" max="5" width="8.18359375" style="0" customWidth="1"/>
    <col min="6" max="6" width="7.6328125" style="0" customWidth="1"/>
    <col min="7" max="7" width="10.453125" style="0" customWidth="1"/>
  </cols>
  <sheetData>
    <row r="1" spans="2:7" ht="26.25" customHeight="1">
      <c r="B1" s="41" t="s">
        <v>332</v>
      </c>
      <c r="F1" s="166" t="s">
        <v>277</v>
      </c>
      <c r="G1" s="1"/>
    </row>
    <row r="2" spans="1:7" ht="21" customHeight="1">
      <c r="A2" s="521" t="s">
        <v>0</v>
      </c>
      <c r="B2" s="523" t="s">
        <v>288</v>
      </c>
      <c r="C2" s="525" t="s">
        <v>140</v>
      </c>
      <c r="D2" s="527" t="s">
        <v>139</v>
      </c>
      <c r="E2" s="518" t="s">
        <v>143</v>
      </c>
      <c r="F2" s="519"/>
      <c r="G2" s="520"/>
    </row>
    <row r="3" spans="1:8" ht="32.25" customHeight="1">
      <c r="A3" s="522"/>
      <c r="B3" s="524"/>
      <c r="C3" s="526"/>
      <c r="D3" s="528"/>
      <c r="E3" s="47" t="s">
        <v>144</v>
      </c>
      <c r="F3" s="47" t="s">
        <v>115</v>
      </c>
      <c r="G3" s="31" t="s">
        <v>73</v>
      </c>
      <c r="H3" s="1"/>
    </row>
    <row r="4" spans="1:8" s="10" customFormat="1" ht="19.5" customHeight="1">
      <c r="A4" s="39" t="s">
        <v>1</v>
      </c>
      <c r="B4" s="472">
        <f>'サービス利用状況'!E4</f>
        <v>86702</v>
      </c>
      <c r="C4" s="472">
        <v>4</v>
      </c>
      <c r="D4" s="472">
        <v>1387</v>
      </c>
      <c r="E4" s="14" t="s">
        <v>114</v>
      </c>
      <c r="F4" s="473"/>
      <c r="G4" s="421"/>
      <c r="H4" s="11"/>
    </row>
    <row r="5" spans="1:8" s="10" customFormat="1" ht="19.5" customHeight="1">
      <c r="A5" s="39" t="s">
        <v>21</v>
      </c>
      <c r="B5" s="472">
        <f>'サービス利用状況'!E5</f>
        <v>7965</v>
      </c>
      <c r="C5" s="472">
        <v>1</v>
      </c>
      <c r="D5" s="472">
        <v>11</v>
      </c>
      <c r="E5" s="14">
        <v>1</v>
      </c>
      <c r="F5" s="473">
        <v>4000</v>
      </c>
      <c r="G5" s="421">
        <v>87267921</v>
      </c>
      <c r="H5" s="15"/>
    </row>
    <row r="6" spans="1:8" s="10" customFormat="1" ht="19.5" customHeight="1">
      <c r="A6" s="39" t="s">
        <v>22</v>
      </c>
      <c r="B6" s="472">
        <f>'サービス利用状況'!E6</f>
        <v>10670</v>
      </c>
      <c r="C6" s="472">
        <v>0</v>
      </c>
      <c r="D6" s="472">
        <v>107</v>
      </c>
      <c r="E6" s="14">
        <v>1</v>
      </c>
      <c r="F6" s="473">
        <v>82</v>
      </c>
      <c r="G6" s="421">
        <v>1940904</v>
      </c>
      <c r="H6" s="11"/>
    </row>
    <row r="7" spans="1:8" s="10" customFormat="1" ht="19.5" customHeight="1">
      <c r="A7" s="39" t="s">
        <v>23</v>
      </c>
      <c r="B7" s="472">
        <f>'サービス利用状況'!E7</f>
        <v>3280</v>
      </c>
      <c r="C7" s="472">
        <v>0</v>
      </c>
      <c r="D7" s="472">
        <v>1</v>
      </c>
      <c r="E7" s="14" t="s">
        <v>114</v>
      </c>
      <c r="F7" s="473"/>
      <c r="G7" s="421"/>
      <c r="H7" s="11"/>
    </row>
    <row r="8" spans="1:8" s="10" customFormat="1" ht="19.5" customHeight="1">
      <c r="A8" s="39" t="s">
        <v>3</v>
      </c>
      <c r="B8" s="472">
        <f>'サービス利用状況'!E8</f>
        <v>2960</v>
      </c>
      <c r="C8" s="472">
        <v>0</v>
      </c>
      <c r="D8" s="472">
        <v>0</v>
      </c>
      <c r="E8" s="14" t="s">
        <v>114</v>
      </c>
      <c r="F8" s="473"/>
      <c r="G8" s="421"/>
      <c r="H8" s="11"/>
    </row>
    <row r="9" spans="1:8" s="10" customFormat="1" ht="19.5" customHeight="1">
      <c r="A9" s="39" t="s">
        <v>4</v>
      </c>
      <c r="B9" s="472">
        <f>'サービス利用状況'!E9</f>
        <v>9076</v>
      </c>
      <c r="C9" s="472">
        <v>0</v>
      </c>
      <c r="D9" s="472">
        <v>12</v>
      </c>
      <c r="E9" s="14" t="s">
        <v>114</v>
      </c>
      <c r="F9" s="473"/>
      <c r="G9" s="421"/>
      <c r="H9" s="11"/>
    </row>
    <row r="10" spans="1:8" s="10" customFormat="1" ht="19.5" customHeight="1">
      <c r="A10" s="39" t="s">
        <v>5</v>
      </c>
      <c r="B10" s="472">
        <f>'サービス利用状況'!E10</f>
        <v>5558</v>
      </c>
      <c r="C10" s="472">
        <v>0</v>
      </c>
      <c r="D10" s="472">
        <v>35</v>
      </c>
      <c r="E10" s="14" t="s">
        <v>114</v>
      </c>
      <c r="F10" s="473"/>
      <c r="G10" s="421"/>
      <c r="H10" s="11"/>
    </row>
    <row r="11" spans="1:8" s="10" customFormat="1" ht="19.5" customHeight="1">
      <c r="A11" s="39" t="s">
        <v>9</v>
      </c>
      <c r="B11" s="472">
        <f>'サービス利用状況'!E11</f>
        <v>1679</v>
      </c>
      <c r="C11" s="472">
        <v>0</v>
      </c>
      <c r="D11" s="411" t="s">
        <v>64</v>
      </c>
      <c r="E11" s="14" t="s">
        <v>114</v>
      </c>
      <c r="F11" s="473"/>
      <c r="G11" s="421"/>
      <c r="H11" s="11"/>
    </row>
    <row r="12" spans="1:8" s="10" customFormat="1" ht="19.5" customHeight="1">
      <c r="A12" s="39" t="s">
        <v>24</v>
      </c>
      <c r="B12" s="472">
        <f>'サービス利用状況'!E12</f>
        <v>593</v>
      </c>
      <c r="C12" s="472">
        <v>0</v>
      </c>
      <c r="D12" s="472">
        <v>0</v>
      </c>
      <c r="E12" s="14" t="s">
        <v>114</v>
      </c>
      <c r="F12" s="473"/>
      <c r="G12" s="421"/>
      <c r="H12" s="11"/>
    </row>
    <row r="13" spans="1:8" s="10" customFormat="1" ht="19.5" customHeight="1">
      <c r="A13" s="39" t="s">
        <v>14</v>
      </c>
      <c r="B13" s="472">
        <f>'サービス利用状況'!E13</f>
        <v>369</v>
      </c>
      <c r="C13" s="472">
        <v>0</v>
      </c>
      <c r="D13" s="472">
        <v>1</v>
      </c>
      <c r="E13" s="14" t="s">
        <v>114</v>
      </c>
      <c r="F13" s="473"/>
      <c r="G13" s="421"/>
      <c r="H13" s="11"/>
    </row>
    <row r="14" spans="1:8" s="10" customFormat="1" ht="19.5" customHeight="1">
      <c r="A14" s="39" t="s">
        <v>13</v>
      </c>
      <c r="B14" s="472">
        <f>'サービス利用状況'!E14</f>
        <v>673</v>
      </c>
      <c r="C14" s="411" t="s">
        <v>64</v>
      </c>
      <c r="D14" s="411" t="s">
        <v>64</v>
      </c>
      <c r="E14" s="14" t="s">
        <v>114</v>
      </c>
      <c r="F14" s="473"/>
      <c r="G14" s="421"/>
      <c r="H14" s="11"/>
    </row>
    <row r="15" spans="1:8" s="10" customFormat="1" ht="19.5" customHeight="1">
      <c r="A15" s="39" t="s">
        <v>2</v>
      </c>
      <c r="B15" s="472">
        <f>'サービス利用状況'!E15</f>
        <v>25144</v>
      </c>
      <c r="C15" s="472">
        <v>0</v>
      </c>
      <c r="D15" s="472">
        <v>61</v>
      </c>
      <c r="E15" s="14" t="s">
        <v>114</v>
      </c>
      <c r="F15" s="473"/>
      <c r="G15" s="421"/>
      <c r="H15" s="11"/>
    </row>
    <row r="16" spans="1:8" s="10" customFormat="1" ht="19.5" customHeight="1">
      <c r="A16" s="39" t="s">
        <v>10</v>
      </c>
      <c r="B16" s="472">
        <f>'サービス利用状況'!E16</f>
        <v>1756</v>
      </c>
      <c r="C16" s="472">
        <v>0</v>
      </c>
      <c r="D16" s="472">
        <v>0</v>
      </c>
      <c r="E16" s="14" t="s">
        <v>265</v>
      </c>
      <c r="F16" s="473"/>
      <c r="G16" s="421"/>
      <c r="H16" s="11"/>
    </row>
    <row r="17" spans="1:8" s="10" customFormat="1" ht="19.5" customHeight="1">
      <c r="A17" s="39" t="s">
        <v>25</v>
      </c>
      <c r="B17" s="472">
        <f>'サービス利用状況'!E17</f>
        <v>1706</v>
      </c>
      <c r="C17" s="472">
        <v>0</v>
      </c>
      <c r="D17" s="472">
        <v>3</v>
      </c>
      <c r="E17" s="14" t="s">
        <v>114</v>
      </c>
      <c r="F17" s="473"/>
      <c r="G17" s="421"/>
      <c r="H17" s="11"/>
    </row>
    <row r="18" spans="1:8" s="10" customFormat="1" ht="19.5" customHeight="1">
      <c r="A18" s="39" t="s">
        <v>26</v>
      </c>
      <c r="B18" s="472">
        <f>'サービス利用状況'!E18</f>
        <v>6519</v>
      </c>
      <c r="C18" s="411">
        <v>0</v>
      </c>
      <c r="D18" s="472">
        <v>52</v>
      </c>
      <c r="E18" s="14" t="s">
        <v>114</v>
      </c>
      <c r="F18" s="473"/>
      <c r="G18" s="421"/>
      <c r="H18" s="11"/>
    </row>
    <row r="19" spans="1:8" s="10" customFormat="1" ht="19.5" customHeight="1">
      <c r="A19" s="39" t="s">
        <v>27</v>
      </c>
      <c r="B19" s="472">
        <f>'サービス利用状況'!E19</f>
        <v>2335</v>
      </c>
      <c r="C19" s="411">
        <v>0</v>
      </c>
      <c r="D19" s="472">
        <v>2</v>
      </c>
      <c r="E19" s="14" t="s">
        <v>114</v>
      </c>
      <c r="F19" s="473"/>
      <c r="G19" s="421"/>
      <c r="H19" s="11"/>
    </row>
    <row r="20" spans="1:8" s="10" customFormat="1" ht="19.5" customHeight="1">
      <c r="A20" s="39" t="s">
        <v>28</v>
      </c>
      <c r="B20" s="472">
        <f>'サービス利用状況'!E20</f>
        <v>3307</v>
      </c>
      <c r="C20" s="472">
        <v>0</v>
      </c>
      <c r="D20" s="472">
        <v>9</v>
      </c>
      <c r="E20" s="14" t="s">
        <v>114</v>
      </c>
      <c r="F20" s="473"/>
      <c r="G20" s="421"/>
      <c r="H20" s="11"/>
    </row>
    <row r="21" spans="1:8" s="10" customFormat="1" ht="19.5" customHeight="1">
      <c r="A21" s="39" t="s">
        <v>8</v>
      </c>
      <c r="B21" s="472">
        <f>'サービス利用状況'!E21</f>
        <v>3832</v>
      </c>
      <c r="C21" s="472">
        <v>0</v>
      </c>
      <c r="D21" s="472">
        <v>7</v>
      </c>
      <c r="E21" s="14" t="s">
        <v>114</v>
      </c>
      <c r="F21" s="473"/>
      <c r="G21" s="421"/>
      <c r="H21" s="11"/>
    </row>
    <row r="22" spans="1:8" s="10" customFormat="1" ht="19.5" customHeight="1">
      <c r="A22" s="39" t="s">
        <v>40</v>
      </c>
      <c r="B22" s="472">
        <f>'サービス利用状況'!E22</f>
        <v>1658</v>
      </c>
      <c r="C22" s="472">
        <v>0</v>
      </c>
      <c r="D22" s="472">
        <v>1</v>
      </c>
      <c r="E22" s="14" t="s">
        <v>114</v>
      </c>
      <c r="F22" s="473"/>
      <c r="G22" s="421"/>
      <c r="H22" s="11"/>
    </row>
    <row r="23" spans="1:8" s="10" customFormat="1" ht="19.5" customHeight="1">
      <c r="A23" s="39" t="s">
        <v>12</v>
      </c>
      <c r="B23" s="472">
        <f>'サービス利用状況'!E23</f>
        <v>1551</v>
      </c>
      <c r="C23" s="411">
        <v>0</v>
      </c>
      <c r="D23" s="472">
        <v>1</v>
      </c>
      <c r="E23" s="14" t="s">
        <v>114</v>
      </c>
      <c r="F23" s="473"/>
      <c r="G23" s="421"/>
      <c r="H23" s="11"/>
    </row>
    <row r="24" spans="1:8" s="10" customFormat="1" ht="19.5" customHeight="1">
      <c r="A24" s="39" t="s">
        <v>15</v>
      </c>
      <c r="B24" s="472">
        <f>'サービス利用状況'!E24</f>
        <v>552</v>
      </c>
      <c r="C24" s="472">
        <v>0</v>
      </c>
      <c r="D24" s="472">
        <v>0</v>
      </c>
      <c r="E24" s="14" t="s">
        <v>114</v>
      </c>
      <c r="F24" s="473"/>
      <c r="G24" s="421"/>
      <c r="H24" s="11"/>
    </row>
    <row r="25" spans="1:8" s="10" customFormat="1" ht="19.5" customHeight="1">
      <c r="A25" s="39" t="s">
        <v>17</v>
      </c>
      <c r="B25" s="472">
        <f>'サービス利用状況'!E25</f>
        <v>195</v>
      </c>
      <c r="C25" s="472">
        <v>0</v>
      </c>
      <c r="D25" s="472">
        <v>0</v>
      </c>
      <c r="E25" s="14" t="s">
        <v>114</v>
      </c>
      <c r="F25" s="473"/>
      <c r="G25" s="421"/>
      <c r="H25" s="11"/>
    </row>
    <row r="26" spans="1:8" s="10" customFormat="1" ht="19.5" customHeight="1">
      <c r="A26" s="39" t="s">
        <v>16</v>
      </c>
      <c r="B26" s="472">
        <f>'サービス利用状況'!E26</f>
        <v>982</v>
      </c>
      <c r="C26" s="472">
        <v>0</v>
      </c>
      <c r="D26" s="472">
        <v>3</v>
      </c>
      <c r="E26" s="14">
        <v>1</v>
      </c>
      <c r="F26" s="473">
        <v>3</v>
      </c>
      <c r="G26" s="421">
        <v>0</v>
      </c>
      <c r="H26" s="11"/>
    </row>
    <row r="27" spans="1:8" s="10" customFormat="1" ht="19.5" customHeight="1">
      <c r="A27" s="39" t="s">
        <v>18</v>
      </c>
      <c r="B27" s="472">
        <f>'サービス利用状況'!E27</f>
        <v>721</v>
      </c>
      <c r="C27" s="472">
        <v>0</v>
      </c>
      <c r="D27" s="472">
        <v>0</v>
      </c>
      <c r="E27" s="14" t="s">
        <v>114</v>
      </c>
      <c r="F27" s="473"/>
      <c r="G27" s="421"/>
      <c r="H27" s="11"/>
    </row>
    <row r="28" spans="1:8" s="10" customFormat="1" ht="19.5" customHeight="1">
      <c r="A28" s="39" t="s">
        <v>151</v>
      </c>
      <c r="B28" s="472">
        <f>'サービス利用状況'!E28</f>
        <v>9170</v>
      </c>
      <c r="C28" s="472">
        <v>1</v>
      </c>
      <c r="D28" s="472">
        <v>81</v>
      </c>
      <c r="E28" s="14" t="s">
        <v>114</v>
      </c>
      <c r="F28" s="473"/>
      <c r="G28" s="421"/>
      <c r="H28" s="11"/>
    </row>
    <row r="29" spans="1:8" s="10" customFormat="1" ht="19.5" customHeight="1">
      <c r="A29" s="39" t="s">
        <v>29</v>
      </c>
      <c r="B29" s="472">
        <f>'サービス利用状況'!E29</f>
        <v>9973</v>
      </c>
      <c r="C29" s="472">
        <v>0</v>
      </c>
      <c r="D29" s="472">
        <v>29</v>
      </c>
      <c r="E29" s="14" t="s">
        <v>114</v>
      </c>
      <c r="F29" s="473"/>
      <c r="G29" s="421"/>
      <c r="H29" s="11"/>
    </row>
    <row r="30" spans="1:8" s="10" customFormat="1" ht="19.5" customHeight="1">
      <c r="A30" s="39" t="s">
        <v>7</v>
      </c>
      <c r="B30" s="472">
        <f>'サービス利用状況'!E30</f>
        <v>6042</v>
      </c>
      <c r="C30" s="472">
        <v>0</v>
      </c>
      <c r="D30" s="472">
        <v>1</v>
      </c>
      <c r="E30" s="14" t="s">
        <v>114</v>
      </c>
      <c r="F30" s="473"/>
      <c r="G30" s="421"/>
      <c r="H30" s="11"/>
    </row>
    <row r="31" spans="1:8" s="10" customFormat="1" ht="19.5" customHeight="1">
      <c r="A31" s="39" t="s">
        <v>30</v>
      </c>
      <c r="B31" s="472">
        <f>'サービス利用状況'!E31</f>
        <v>2813</v>
      </c>
      <c r="C31" s="472">
        <v>0</v>
      </c>
      <c r="D31" s="472">
        <v>38</v>
      </c>
      <c r="E31" s="14" t="s">
        <v>114</v>
      </c>
      <c r="F31" s="473"/>
      <c r="G31" s="421"/>
      <c r="H31" s="11"/>
    </row>
    <row r="32" spans="1:8" s="10" customFormat="1" ht="19.5" customHeight="1">
      <c r="A32" s="39" t="s">
        <v>31</v>
      </c>
      <c r="B32" s="472">
        <f>'サービス利用状況'!E32</f>
        <v>1336</v>
      </c>
      <c r="C32" s="472">
        <v>0</v>
      </c>
      <c r="D32" s="472">
        <v>0</v>
      </c>
      <c r="E32" s="14" t="s">
        <v>114</v>
      </c>
      <c r="F32" s="473"/>
      <c r="G32" s="421"/>
      <c r="H32" s="11"/>
    </row>
    <row r="33" spans="1:8" s="10" customFormat="1" ht="19.5" customHeight="1">
      <c r="A33" s="39" t="s">
        <v>32</v>
      </c>
      <c r="B33" s="472">
        <f>'サービス利用状況'!E33</f>
        <v>3317</v>
      </c>
      <c r="C33" s="472">
        <v>0</v>
      </c>
      <c r="D33" s="472">
        <v>32</v>
      </c>
      <c r="E33" s="14">
        <v>1</v>
      </c>
      <c r="F33" s="473">
        <v>17</v>
      </c>
      <c r="G33" s="421">
        <v>2593837</v>
      </c>
      <c r="H33" s="11"/>
    </row>
    <row r="34" spans="1:8" s="10" customFormat="1" ht="19.5" customHeight="1">
      <c r="A34" s="39" t="s">
        <v>34</v>
      </c>
      <c r="B34" s="472">
        <f>'サービス利用状況'!E34</f>
        <v>3229</v>
      </c>
      <c r="C34" s="472">
        <v>2</v>
      </c>
      <c r="D34" s="472">
        <v>76</v>
      </c>
      <c r="E34" s="14">
        <v>1</v>
      </c>
      <c r="F34" s="473">
        <v>67</v>
      </c>
      <c r="G34" s="421">
        <v>433382</v>
      </c>
      <c r="H34" s="11"/>
    </row>
    <row r="35" spans="1:8" s="10" customFormat="1" ht="19.5" customHeight="1">
      <c r="A35" s="39" t="s">
        <v>33</v>
      </c>
      <c r="B35" s="472">
        <f>'サービス利用状況'!E35</f>
        <v>1902</v>
      </c>
      <c r="C35" s="472">
        <v>0</v>
      </c>
      <c r="D35" s="472">
        <v>8</v>
      </c>
      <c r="E35" s="14" t="s">
        <v>114</v>
      </c>
      <c r="F35" s="473"/>
      <c r="G35" s="421"/>
      <c r="H35" s="11"/>
    </row>
    <row r="36" spans="1:8" s="10" customFormat="1" ht="19.5" customHeight="1">
      <c r="A36" s="39" t="s">
        <v>6</v>
      </c>
      <c r="B36" s="472">
        <f>'サービス利用状況'!E36</f>
        <v>3291</v>
      </c>
      <c r="C36" s="472">
        <v>0</v>
      </c>
      <c r="D36" s="472">
        <v>41</v>
      </c>
      <c r="E36" s="14">
        <v>1</v>
      </c>
      <c r="F36" s="473">
        <v>6</v>
      </c>
      <c r="G36" s="421">
        <v>184567</v>
      </c>
      <c r="H36" s="11"/>
    </row>
    <row r="37" spans="1:8" s="10" customFormat="1" ht="19.5" customHeight="1">
      <c r="A37" s="39" t="s">
        <v>35</v>
      </c>
      <c r="B37" s="472">
        <f>'サービス利用状況'!E37</f>
        <v>3323</v>
      </c>
      <c r="C37" s="472">
        <v>0</v>
      </c>
      <c r="D37" s="472">
        <v>9</v>
      </c>
      <c r="E37" s="14" t="s">
        <v>114</v>
      </c>
      <c r="F37" s="473"/>
      <c r="G37" s="421"/>
      <c r="H37" s="11"/>
    </row>
    <row r="38" spans="1:8" s="10" customFormat="1" ht="19.5" customHeight="1">
      <c r="A38" s="39" t="s">
        <v>36</v>
      </c>
      <c r="B38" s="472">
        <f>'サービス利用状況'!E38</f>
        <v>1472</v>
      </c>
      <c r="C38" s="472">
        <v>0</v>
      </c>
      <c r="D38" s="472">
        <v>22</v>
      </c>
      <c r="E38" s="14">
        <v>1</v>
      </c>
      <c r="F38" s="473">
        <v>9</v>
      </c>
      <c r="G38" s="421">
        <v>66072</v>
      </c>
      <c r="H38" s="11"/>
    </row>
    <row r="39" spans="1:8" s="10" customFormat="1" ht="19.5" customHeight="1">
      <c r="A39" s="39" t="s">
        <v>20</v>
      </c>
      <c r="B39" s="472">
        <f>'サービス利用状況'!E39</f>
        <v>416</v>
      </c>
      <c r="C39" s="472">
        <v>1</v>
      </c>
      <c r="D39" s="472">
        <v>1</v>
      </c>
      <c r="E39" s="14" t="s">
        <v>114</v>
      </c>
      <c r="F39" s="473"/>
      <c r="G39" s="421"/>
      <c r="H39" s="11"/>
    </row>
    <row r="40" spans="1:8" s="10" customFormat="1" ht="19.5" customHeight="1">
      <c r="A40" s="39" t="s">
        <v>19</v>
      </c>
      <c r="B40" s="472">
        <f>'サービス利用状況'!E40</f>
        <v>302</v>
      </c>
      <c r="C40" s="472">
        <v>0</v>
      </c>
      <c r="D40" s="472">
        <v>1</v>
      </c>
      <c r="E40" s="14" t="s">
        <v>114</v>
      </c>
      <c r="F40" s="473"/>
      <c r="G40" s="421"/>
      <c r="H40" s="11"/>
    </row>
    <row r="41" spans="1:8" s="10" customFormat="1" ht="19.5" customHeight="1">
      <c r="A41" s="39" t="s">
        <v>37</v>
      </c>
      <c r="B41" s="472">
        <f>'サービス利用状況'!E41</f>
        <v>171</v>
      </c>
      <c r="C41" s="472">
        <v>0</v>
      </c>
      <c r="D41" s="472">
        <v>1</v>
      </c>
      <c r="E41" s="14" t="s">
        <v>238</v>
      </c>
      <c r="F41" s="473"/>
      <c r="G41" s="421"/>
      <c r="H41" s="11"/>
    </row>
    <row r="42" spans="1:8" s="10" customFormat="1" ht="19.5" customHeight="1">
      <c r="A42" s="39" t="s">
        <v>11</v>
      </c>
      <c r="B42" s="472">
        <f>'サービス利用状況'!E42</f>
        <v>14871</v>
      </c>
      <c r="C42" s="472">
        <v>0</v>
      </c>
      <c r="D42" s="472">
        <v>51</v>
      </c>
      <c r="E42" s="14" t="s">
        <v>114</v>
      </c>
      <c r="F42" s="473"/>
      <c r="G42" s="421"/>
      <c r="H42" s="11"/>
    </row>
    <row r="43" spans="1:8" s="10" customFormat="1" ht="19.5" customHeight="1">
      <c r="A43" s="39" t="s">
        <v>38</v>
      </c>
      <c r="B43" s="472">
        <f>'サービス利用状況'!E43</f>
        <v>7129</v>
      </c>
      <c r="C43" s="472">
        <v>0</v>
      </c>
      <c r="D43" s="472">
        <v>1</v>
      </c>
      <c r="E43" s="14">
        <v>1</v>
      </c>
      <c r="F43" s="473">
        <v>0</v>
      </c>
      <c r="G43" s="421">
        <v>0</v>
      </c>
      <c r="H43" s="11"/>
    </row>
    <row r="44" spans="1:8" s="10" customFormat="1" ht="19.5" customHeight="1">
      <c r="A44" s="39" t="s">
        <v>39</v>
      </c>
      <c r="B44" s="472">
        <f>'サービス利用状況'!E44</f>
        <v>1895</v>
      </c>
      <c r="C44" s="472">
        <v>0</v>
      </c>
      <c r="D44" s="472">
        <v>7</v>
      </c>
      <c r="E44" s="14" t="s">
        <v>114</v>
      </c>
      <c r="F44" s="473"/>
      <c r="G44" s="421"/>
      <c r="H44" s="11"/>
    </row>
    <row r="45" spans="1:7" ht="24" customHeight="1">
      <c r="A45" s="39" t="s">
        <v>42</v>
      </c>
      <c r="B45" s="472">
        <f aca="true" t="shared" si="0" ref="B45:G45">SUM(B4:B44)</f>
        <v>250435</v>
      </c>
      <c r="C45" s="472">
        <f t="shared" si="0"/>
        <v>9</v>
      </c>
      <c r="D45" s="472">
        <f t="shared" si="0"/>
        <v>2092</v>
      </c>
      <c r="E45" s="276">
        <f t="shared" si="0"/>
        <v>8</v>
      </c>
      <c r="F45" s="473">
        <f t="shared" si="0"/>
        <v>4184</v>
      </c>
      <c r="G45" s="421">
        <f t="shared" si="0"/>
        <v>92486683</v>
      </c>
    </row>
    <row r="46" spans="1:7" ht="24" customHeight="1">
      <c r="A46" s="6"/>
      <c r="B46" s="19"/>
      <c r="C46" s="20"/>
      <c r="D46" s="20"/>
      <c r="E46" s="20"/>
      <c r="F46" s="1"/>
      <c r="G46" s="1"/>
    </row>
    <row r="47" ht="24" customHeight="1">
      <c r="A47" s="6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5">
    <mergeCell ref="E2:G2"/>
    <mergeCell ref="A2:A3"/>
    <mergeCell ref="B2:B3"/>
    <mergeCell ref="C2:C3"/>
    <mergeCell ref="D2:D3"/>
  </mergeCells>
  <printOptions/>
  <pageMargins left="0.6692913385826772" right="0.2755905511811024" top="0.6299212598425197" bottom="0.31496062992125984" header="0.35433070866141736" footer="0.5118110236220472"/>
  <pageSetup horizontalDpi="300" verticalDpi="3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xSplit="1" ySplit="3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9" sqref="I29"/>
    </sheetView>
  </sheetViews>
  <sheetFormatPr defaultColWidth="8.72265625" defaultRowHeight="18.75"/>
  <cols>
    <col min="1" max="1" width="12.54296875" style="0" customWidth="1"/>
    <col min="2" max="10" width="5.18359375" style="0" customWidth="1"/>
  </cols>
  <sheetData>
    <row r="1" spans="2:9" ht="21.75" customHeight="1">
      <c r="B1" s="40" t="s">
        <v>333</v>
      </c>
      <c r="G1" s="18" t="s">
        <v>280</v>
      </c>
      <c r="H1" s="1"/>
      <c r="I1" s="1"/>
    </row>
    <row r="2" spans="1:10" ht="21.75" customHeight="1">
      <c r="A2" s="26"/>
      <c r="B2" s="518" t="s">
        <v>118</v>
      </c>
      <c r="C2" s="519"/>
      <c r="D2" s="519"/>
      <c r="E2" s="519"/>
      <c r="F2" s="519"/>
      <c r="G2" s="520"/>
      <c r="H2" s="518" t="s">
        <v>121</v>
      </c>
      <c r="I2" s="519"/>
      <c r="J2" s="520"/>
    </row>
    <row r="3" spans="1:10" ht="23.25" customHeight="1">
      <c r="A3" s="29" t="s">
        <v>0</v>
      </c>
      <c r="B3" s="31" t="s">
        <v>79</v>
      </c>
      <c r="C3" s="31" t="s">
        <v>116</v>
      </c>
      <c r="D3" s="31" t="s">
        <v>119</v>
      </c>
      <c r="E3" s="31" t="s">
        <v>201</v>
      </c>
      <c r="F3" s="31" t="s">
        <v>122</v>
      </c>
      <c r="G3" s="31" t="s">
        <v>120</v>
      </c>
      <c r="H3" s="31" t="s">
        <v>77</v>
      </c>
      <c r="I3" s="31" t="s">
        <v>116</v>
      </c>
      <c r="J3" s="31" t="s">
        <v>120</v>
      </c>
    </row>
    <row r="4" spans="1:10" s="10" customFormat="1" ht="18" customHeight="1">
      <c r="A4" s="28" t="s">
        <v>1</v>
      </c>
      <c r="B4" s="474">
        <v>185</v>
      </c>
      <c r="C4" s="474">
        <v>15</v>
      </c>
      <c r="D4" s="474" t="s">
        <v>64</v>
      </c>
      <c r="E4" s="474">
        <v>39</v>
      </c>
      <c r="F4" s="474">
        <v>52</v>
      </c>
      <c r="G4" s="474">
        <v>79</v>
      </c>
      <c r="H4" s="474">
        <v>21</v>
      </c>
      <c r="I4" s="474">
        <v>17</v>
      </c>
      <c r="J4" s="474">
        <v>0</v>
      </c>
    </row>
    <row r="5" spans="1:10" s="10" customFormat="1" ht="18" customHeight="1">
      <c r="A5" s="28" t="s">
        <v>21</v>
      </c>
      <c r="B5" s="474">
        <v>17</v>
      </c>
      <c r="C5" s="474">
        <v>0</v>
      </c>
      <c r="D5" s="474">
        <v>0</v>
      </c>
      <c r="E5" s="474">
        <v>17</v>
      </c>
      <c r="F5" s="474">
        <v>0</v>
      </c>
      <c r="G5" s="474">
        <v>0</v>
      </c>
      <c r="H5" s="474">
        <v>29</v>
      </c>
      <c r="I5" s="474">
        <v>1</v>
      </c>
      <c r="J5" s="474">
        <v>0</v>
      </c>
    </row>
    <row r="6" spans="1:10" s="10" customFormat="1" ht="18" customHeight="1">
      <c r="A6" s="28" t="s">
        <v>22</v>
      </c>
      <c r="B6" s="474">
        <v>162</v>
      </c>
      <c r="C6" s="474">
        <v>0</v>
      </c>
      <c r="D6" s="474">
        <v>0</v>
      </c>
      <c r="E6" s="474">
        <v>149</v>
      </c>
      <c r="F6" s="474">
        <v>3</v>
      </c>
      <c r="G6" s="474">
        <v>10</v>
      </c>
      <c r="H6" s="474">
        <v>0</v>
      </c>
      <c r="I6" s="474">
        <v>1</v>
      </c>
      <c r="J6" s="474">
        <v>0</v>
      </c>
    </row>
    <row r="7" spans="1:10" s="10" customFormat="1" ht="18" customHeight="1">
      <c r="A7" s="28" t="s">
        <v>23</v>
      </c>
      <c r="B7" s="474">
        <v>6</v>
      </c>
      <c r="C7" s="474">
        <v>1</v>
      </c>
      <c r="D7" s="474">
        <v>0</v>
      </c>
      <c r="E7" s="474">
        <v>5</v>
      </c>
      <c r="F7" s="474">
        <v>0</v>
      </c>
      <c r="G7" s="474">
        <v>0</v>
      </c>
      <c r="H7" s="474">
        <v>4</v>
      </c>
      <c r="I7" s="474">
        <v>0</v>
      </c>
      <c r="J7" s="474">
        <v>0</v>
      </c>
    </row>
    <row r="8" spans="1:10" s="10" customFormat="1" ht="18" customHeight="1">
      <c r="A8" s="28" t="s">
        <v>3</v>
      </c>
      <c r="B8" s="474">
        <v>900</v>
      </c>
      <c r="C8" s="474">
        <v>10</v>
      </c>
      <c r="D8" s="474">
        <v>20</v>
      </c>
      <c r="E8" s="474">
        <v>5</v>
      </c>
      <c r="F8" s="474">
        <v>30</v>
      </c>
      <c r="G8" s="474"/>
      <c r="H8" s="474">
        <v>0</v>
      </c>
      <c r="I8" s="474">
        <v>0</v>
      </c>
      <c r="J8" s="474">
        <v>0</v>
      </c>
    </row>
    <row r="9" spans="1:10" s="10" customFormat="1" ht="18" customHeight="1">
      <c r="A9" s="28" t="s">
        <v>4</v>
      </c>
      <c r="B9" s="474">
        <v>32</v>
      </c>
      <c r="C9" s="474">
        <v>1</v>
      </c>
      <c r="D9" s="474">
        <v>0</v>
      </c>
      <c r="E9" s="474">
        <v>29</v>
      </c>
      <c r="F9" s="474">
        <v>2</v>
      </c>
      <c r="G9" s="474">
        <v>0</v>
      </c>
      <c r="H9" s="474">
        <v>1</v>
      </c>
      <c r="I9" s="474">
        <v>0</v>
      </c>
      <c r="J9" s="474">
        <v>0</v>
      </c>
    </row>
    <row r="10" spans="1:10" s="10" customFormat="1" ht="18" customHeight="1">
      <c r="A10" s="28" t="s">
        <v>5</v>
      </c>
      <c r="B10" s="474">
        <v>2</v>
      </c>
      <c r="C10" s="474">
        <v>0</v>
      </c>
      <c r="D10" s="474">
        <v>0</v>
      </c>
      <c r="E10" s="474">
        <v>2</v>
      </c>
      <c r="F10" s="474">
        <v>0</v>
      </c>
      <c r="G10" s="474">
        <v>0</v>
      </c>
      <c r="H10" s="474">
        <v>47</v>
      </c>
      <c r="I10" s="474">
        <v>0</v>
      </c>
      <c r="J10" s="474">
        <v>0</v>
      </c>
    </row>
    <row r="11" spans="1:10" s="10" customFormat="1" ht="18" customHeight="1">
      <c r="A11" s="28" t="s">
        <v>9</v>
      </c>
      <c r="B11" s="474">
        <v>5</v>
      </c>
      <c r="C11" s="474">
        <v>2</v>
      </c>
      <c r="D11" s="474">
        <v>0</v>
      </c>
      <c r="E11" s="474">
        <v>2</v>
      </c>
      <c r="F11" s="474">
        <v>0</v>
      </c>
      <c r="G11" s="474">
        <v>1</v>
      </c>
      <c r="H11" s="474">
        <v>0</v>
      </c>
      <c r="I11" s="474">
        <v>0</v>
      </c>
      <c r="J11" s="474">
        <v>0</v>
      </c>
    </row>
    <row r="12" spans="1:10" s="10" customFormat="1" ht="18" customHeight="1">
      <c r="A12" s="28" t="s">
        <v>24</v>
      </c>
      <c r="B12" s="474">
        <v>0</v>
      </c>
      <c r="C12" s="474">
        <v>0</v>
      </c>
      <c r="D12" s="474">
        <v>0</v>
      </c>
      <c r="E12" s="474">
        <v>0</v>
      </c>
      <c r="F12" s="474">
        <v>0</v>
      </c>
      <c r="G12" s="474">
        <v>0</v>
      </c>
      <c r="H12" s="474">
        <v>0</v>
      </c>
      <c r="I12" s="474">
        <v>0</v>
      </c>
      <c r="J12" s="474">
        <v>0</v>
      </c>
    </row>
    <row r="13" spans="1:10" s="10" customFormat="1" ht="18" customHeight="1">
      <c r="A13" s="28" t="s">
        <v>14</v>
      </c>
      <c r="B13" s="474" t="s">
        <v>64</v>
      </c>
      <c r="C13" s="474" t="s">
        <v>64</v>
      </c>
      <c r="D13" s="474" t="s">
        <v>64</v>
      </c>
      <c r="E13" s="474" t="s">
        <v>64</v>
      </c>
      <c r="F13" s="474" t="s">
        <v>64</v>
      </c>
      <c r="G13" s="474" t="s">
        <v>64</v>
      </c>
      <c r="H13" s="474">
        <v>0</v>
      </c>
      <c r="I13" s="474">
        <v>0</v>
      </c>
      <c r="J13" s="474">
        <v>0</v>
      </c>
    </row>
    <row r="14" spans="1:10" s="10" customFormat="1" ht="18" customHeight="1">
      <c r="A14" s="28" t="s">
        <v>13</v>
      </c>
      <c r="B14" s="474">
        <v>2</v>
      </c>
      <c r="C14" s="474">
        <v>1</v>
      </c>
      <c r="D14" s="474">
        <v>0</v>
      </c>
      <c r="E14" s="474">
        <v>0</v>
      </c>
      <c r="F14" s="474">
        <v>0</v>
      </c>
      <c r="G14" s="474">
        <v>1</v>
      </c>
      <c r="H14" s="474">
        <v>0</v>
      </c>
      <c r="I14" s="474">
        <v>0</v>
      </c>
      <c r="J14" s="474">
        <v>0</v>
      </c>
    </row>
    <row r="15" spans="1:10" s="10" customFormat="1" ht="18" customHeight="1">
      <c r="A15" s="28" t="s">
        <v>2</v>
      </c>
      <c r="B15" s="474">
        <v>49</v>
      </c>
      <c r="C15" s="474">
        <v>3</v>
      </c>
      <c r="D15" s="474">
        <v>1</v>
      </c>
      <c r="E15" s="474">
        <v>25</v>
      </c>
      <c r="F15" s="474">
        <v>4</v>
      </c>
      <c r="G15" s="474">
        <v>16</v>
      </c>
      <c r="H15" s="474">
        <v>199</v>
      </c>
      <c r="I15" s="474">
        <v>2</v>
      </c>
      <c r="J15" s="474">
        <v>2</v>
      </c>
    </row>
    <row r="16" spans="1:10" s="10" customFormat="1" ht="18" customHeight="1">
      <c r="A16" s="28" t="s">
        <v>10</v>
      </c>
      <c r="B16" s="474" t="s">
        <v>64</v>
      </c>
      <c r="C16" s="474" t="s">
        <v>64</v>
      </c>
      <c r="D16" s="474" t="s">
        <v>64</v>
      </c>
      <c r="E16" s="474" t="s">
        <v>64</v>
      </c>
      <c r="F16" s="474" t="s">
        <v>64</v>
      </c>
      <c r="G16" s="474" t="s">
        <v>64</v>
      </c>
      <c r="H16" s="474">
        <v>4</v>
      </c>
      <c r="I16" s="474">
        <v>1</v>
      </c>
      <c r="J16" s="474">
        <v>0</v>
      </c>
    </row>
    <row r="17" spans="1:10" s="10" customFormat="1" ht="18" customHeight="1">
      <c r="A17" s="28" t="s">
        <v>25</v>
      </c>
      <c r="B17" s="474">
        <v>31</v>
      </c>
      <c r="C17" s="474">
        <v>4</v>
      </c>
      <c r="D17" s="474">
        <v>5</v>
      </c>
      <c r="E17" s="474">
        <v>12</v>
      </c>
      <c r="F17" s="474">
        <v>8</v>
      </c>
      <c r="G17" s="474">
        <v>2</v>
      </c>
      <c r="H17" s="474">
        <v>13</v>
      </c>
      <c r="I17" s="474">
        <v>0</v>
      </c>
      <c r="J17" s="474">
        <v>0</v>
      </c>
    </row>
    <row r="18" spans="1:10" s="10" customFormat="1" ht="18" customHeight="1">
      <c r="A18" s="28" t="s">
        <v>26</v>
      </c>
      <c r="B18" s="474">
        <v>30</v>
      </c>
      <c r="C18" s="474">
        <v>0</v>
      </c>
      <c r="D18" s="474">
        <v>0</v>
      </c>
      <c r="E18" s="474">
        <v>22</v>
      </c>
      <c r="F18" s="474">
        <v>1</v>
      </c>
      <c r="G18" s="474">
        <v>7</v>
      </c>
      <c r="H18" s="474">
        <v>2</v>
      </c>
      <c r="I18" s="474">
        <v>0</v>
      </c>
      <c r="J18" s="474">
        <v>0</v>
      </c>
    </row>
    <row r="19" spans="1:10" s="10" customFormat="1" ht="18" customHeight="1">
      <c r="A19" s="28" t="s">
        <v>27</v>
      </c>
      <c r="B19" s="474" t="s">
        <v>64</v>
      </c>
      <c r="C19" s="474" t="s">
        <v>64</v>
      </c>
      <c r="D19" s="474" t="s">
        <v>64</v>
      </c>
      <c r="E19" s="474" t="s">
        <v>64</v>
      </c>
      <c r="F19" s="474" t="s">
        <v>64</v>
      </c>
      <c r="G19" s="474" t="s">
        <v>64</v>
      </c>
      <c r="H19" s="474">
        <v>0</v>
      </c>
      <c r="I19" s="474">
        <v>0</v>
      </c>
      <c r="J19" s="474">
        <v>0</v>
      </c>
    </row>
    <row r="20" spans="1:10" s="10" customFormat="1" ht="18" customHeight="1">
      <c r="A20" s="28" t="s">
        <v>28</v>
      </c>
      <c r="B20" s="474">
        <v>4</v>
      </c>
      <c r="C20" s="474">
        <v>0</v>
      </c>
      <c r="D20" s="474">
        <v>0</v>
      </c>
      <c r="E20" s="474">
        <v>4</v>
      </c>
      <c r="F20" s="474">
        <v>0</v>
      </c>
      <c r="G20" s="474">
        <v>0</v>
      </c>
      <c r="H20" s="474">
        <v>0</v>
      </c>
      <c r="I20" s="474">
        <v>0</v>
      </c>
      <c r="J20" s="474">
        <v>0</v>
      </c>
    </row>
    <row r="21" spans="1:10" s="10" customFormat="1" ht="18" customHeight="1">
      <c r="A21" s="28" t="s">
        <v>8</v>
      </c>
      <c r="B21" s="474">
        <v>29</v>
      </c>
      <c r="C21" s="474">
        <v>0</v>
      </c>
      <c r="D21" s="474">
        <v>0</v>
      </c>
      <c r="E21" s="474">
        <v>29</v>
      </c>
      <c r="F21" s="474">
        <v>0</v>
      </c>
      <c r="G21" s="474">
        <v>0</v>
      </c>
      <c r="H21" s="474">
        <v>8</v>
      </c>
      <c r="I21" s="474">
        <v>1</v>
      </c>
      <c r="J21" s="474">
        <v>0</v>
      </c>
    </row>
    <row r="22" spans="1:10" s="10" customFormat="1" ht="18" customHeight="1">
      <c r="A22" s="28" t="s">
        <v>40</v>
      </c>
      <c r="B22" s="474">
        <v>12</v>
      </c>
      <c r="C22" s="474">
        <v>0</v>
      </c>
      <c r="D22" s="474">
        <v>1</v>
      </c>
      <c r="E22" s="474">
        <v>11</v>
      </c>
      <c r="F22" s="474">
        <v>0</v>
      </c>
      <c r="G22" s="474">
        <v>0</v>
      </c>
      <c r="H22" s="474">
        <v>0</v>
      </c>
      <c r="I22" s="474">
        <v>0</v>
      </c>
      <c r="J22" s="474">
        <v>0</v>
      </c>
    </row>
    <row r="23" spans="1:10" s="10" customFormat="1" ht="18" customHeight="1">
      <c r="A23" s="28" t="s">
        <v>12</v>
      </c>
      <c r="B23" s="474">
        <v>9</v>
      </c>
      <c r="C23" s="474">
        <v>1</v>
      </c>
      <c r="D23" s="474">
        <v>1</v>
      </c>
      <c r="E23" s="474">
        <v>4</v>
      </c>
      <c r="F23" s="474">
        <v>1</v>
      </c>
      <c r="G23" s="474">
        <v>2</v>
      </c>
      <c r="H23" s="474">
        <v>1</v>
      </c>
      <c r="I23" s="474">
        <v>2</v>
      </c>
      <c r="J23" s="474">
        <v>0</v>
      </c>
    </row>
    <row r="24" spans="1:10" s="10" customFormat="1" ht="18" customHeight="1">
      <c r="A24" s="28" t="s">
        <v>15</v>
      </c>
      <c r="B24" s="474">
        <v>21</v>
      </c>
      <c r="C24" s="474">
        <v>12</v>
      </c>
      <c r="D24" s="474">
        <v>1</v>
      </c>
      <c r="E24" s="474">
        <v>0</v>
      </c>
      <c r="F24" s="474">
        <v>8</v>
      </c>
      <c r="G24" s="474">
        <v>0</v>
      </c>
      <c r="H24" s="474">
        <v>0</v>
      </c>
      <c r="I24" s="474">
        <v>0</v>
      </c>
      <c r="J24" s="474">
        <v>0</v>
      </c>
    </row>
    <row r="25" spans="1:10" s="10" customFormat="1" ht="18" customHeight="1">
      <c r="A25" s="28" t="s">
        <v>17</v>
      </c>
      <c r="B25" s="474">
        <v>2</v>
      </c>
      <c r="C25" s="474">
        <v>1</v>
      </c>
      <c r="D25" s="474">
        <v>0</v>
      </c>
      <c r="E25" s="474">
        <v>1</v>
      </c>
      <c r="F25" s="474">
        <v>0</v>
      </c>
      <c r="G25" s="474">
        <v>0</v>
      </c>
      <c r="H25" s="474">
        <v>0</v>
      </c>
      <c r="I25" s="474">
        <v>0</v>
      </c>
      <c r="J25" s="474">
        <v>0</v>
      </c>
    </row>
    <row r="26" spans="1:10" s="10" customFormat="1" ht="18" customHeight="1">
      <c r="A26" s="28" t="s">
        <v>16</v>
      </c>
      <c r="B26" s="474" t="s">
        <v>64</v>
      </c>
      <c r="C26" s="474" t="s">
        <v>64</v>
      </c>
      <c r="D26" s="474" t="s">
        <v>64</v>
      </c>
      <c r="E26" s="474" t="s">
        <v>64</v>
      </c>
      <c r="F26" s="474" t="s">
        <v>64</v>
      </c>
      <c r="G26" s="474" t="s">
        <v>64</v>
      </c>
      <c r="H26" s="474">
        <v>0</v>
      </c>
      <c r="I26" s="474">
        <v>0</v>
      </c>
      <c r="J26" s="474">
        <v>0</v>
      </c>
    </row>
    <row r="27" spans="1:10" s="10" customFormat="1" ht="18" customHeight="1">
      <c r="A27" s="28" t="s">
        <v>18</v>
      </c>
      <c r="B27" s="474" t="s">
        <v>64</v>
      </c>
      <c r="C27" s="474" t="s">
        <v>64</v>
      </c>
      <c r="D27" s="474" t="s">
        <v>64</v>
      </c>
      <c r="E27" s="474" t="s">
        <v>64</v>
      </c>
      <c r="F27" s="474" t="s">
        <v>64</v>
      </c>
      <c r="G27" s="474" t="s">
        <v>64</v>
      </c>
      <c r="H27" s="474">
        <v>0</v>
      </c>
      <c r="I27" s="474">
        <v>0</v>
      </c>
      <c r="J27" s="474">
        <v>0</v>
      </c>
    </row>
    <row r="28" spans="1:10" s="10" customFormat="1" ht="18" customHeight="1">
      <c r="A28" s="28" t="s">
        <v>41</v>
      </c>
      <c r="B28" s="474">
        <v>21</v>
      </c>
      <c r="C28" s="474">
        <v>1</v>
      </c>
      <c r="D28" s="474">
        <v>2</v>
      </c>
      <c r="E28" s="474">
        <v>3</v>
      </c>
      <c r="F28" s="474">
        <v>8</v>
      </c>
      <c r="G28" s="474">
        <v>7</v>
      </c>
      <c r="H28" s="474">
        <v>31</v>
      </c>
      <c r="I28" s="474">
        <v>0</v>
      </c>
      <c r="J28" s="474">
        <v>0</v>
      </c>
    </row>
    <row r="29" spans="1:10" s="10" customFormat="1" ht="18" customHeight="1">
      <c r="A29" s="28" t="s">
        <v>29</v>
      </c>
      <c r="B29" s="474">
        <v>18</v>
      </c>
      <c r="C29" s="474">
        <v>0</v>
      </c>
      <c r="D29" s="474">
        <v>5</v>
      </c>
      <c r="E29" s="474">
        <v>11</v>
      </c>
      <c r="F29" s="474">
        <v>2</v>
      </c>
      <c r="G29" s="474">
        <v>0</v>
      </c>
      <c r="H29" s="474">
        <v>31</v>
      </c>
      <c r="I29" s="474">
        <v>2</v>
      </c>
      <c r="J29" s="474">
        <v>0</v>
      </c>
    </row>
    <row r="30" spans="1:10" s="10" customFormat="1" ht="18" customHeight="1">
      <c r="A30" s="28" t="s">
        <v>7</v>
      </c>
      <c r="B30" s="474" t="s">
        <v>64</v>
      </c>
      <c r="C30" s="474" t="s">
        <v>64</v>
      </c>
      <c r="D30" s="474" t="s">
        <v>64</v>
      </c>
      <c r="E30" s="474" t="s">
        <v>64</v>
      </c>
      <c r="F30" s="474" t="s">
        <v>64</v>
      </c>
      <c r="G30" s="474" t="s">
        <v>64</v>
      </c>
      <c r="H30" s="474">
        <v>14</v>
      </c>
      <c r="I30" s="474">
        <v>5</v>
      </c>
      <c r="J30" s="474">
        <v>0</v>
      </c>
    </row>
    <row r="31" spans="1:10" s="10" customFormat="1" ht="18" customHeight="1">
      <c r="A31" s="28" t="s">
        <v>30</v>
      </c>
      <c r="B31" s="474">
        <v>5</v>
      </c>
      <c r="C31" s="474">
        <v>2</v>
      </c>
      <c r="D31" s="474">
        <v>0</v>
      </c>
      <c r="E31" s="474">
        <v>3</v>
      </c>
      <c r="F31" s="474">
        <v>0</v>
      </c>
      <c r="G31" s="474">
        <v>0</v>
      </c>
      <c r="H31" s="474">
        <v>7</v>
      </c>
      <c r="I31" s="474">
        <v>0</v>
      </c>
      <c r="J31" s="474">
        <v>0</v>
      </c>
    </row>
    <row r="32" spans="1:10" s="10" customFormat="1" ht="18" customHeight="1">
      <c r="A32" s="28" t="s">
        <v>31</v>
      </c>
      <c r="B32" s="474">
        <v>95</v>
      </c>
      <c r="C32" s="474" t="s">
        <v>64</v>
      </c>
      <c r="D32" s="474" t="s">
        <v>64</v>
      </c>
      <c r="E32" s="474" t="s">
        <v>64</v>
      </c>
      <c r="F32" s="474">
        <v>95</v>
      </c>
      <c r="G32" s="474" t="s">
        <v>64</v>
      </c>
      <c r="H32" s="474">
        <v>17</v>
      </c>
      <c r="I32" s="474">
        <v>0</v>
      </c>
      <c r="J32" s="474">
        <v>0</v>
      </c>
    </row>
    <row r="33" spans="1:10" s="10" customFormat="1" ht="18" customHeight="1">
      <c r="A33" s="28" t="s">
        <v>32</v>
      </c>
      <c r="B33" s="474" t="s">
        <v>64</v>
      </c>
      <c r="C33" s="474" t="s">
        <v>64</v>
      </c>
      <c r="D33" s="474" t="s">
        <v>64</v>
      </c>
      <c r="E33" s="474" t="s">
        <v>64</v>
      </c>
      <c r="F33" s="474" t="s">
        <v>64</v>
      </c>
      <c r="G33" s="474" t="s">
        <v>64</v>
      </c>
      <c r="H33" s="474">
        <v>0</v>
      </c>
      <c r="I33" s="474">
        <v>0</v>
      </c>
      <c r="J33" s="474">
        <v>0</v>
      </c>
    </row>
    <row r="34" spans="1:10" s="10" customFormat="1" ht="18" customHeight="1">
      <c r="A34" s="28" t="s">
        <v>34</v>
      </c>
      <c r="B34" s="474">
        <v>7</v>
      </c>
      <c r="C34" s="474">
        <v>0</v>
      </c>
      <c r="D34" s="474">
        <v>0</v>
      </c>
      <c r="E34" s="474">
        <v>7</v>
      </c>
      <c r="F34" s="474">
        <v>0</v>
      </c>
      <c r="G34" s="474">
        <v>0</v>
      </c>
      <c r="H34" s="474">
        <v>7</v>
      </c>
      <c r="I34" s="474">
        <v>0</v>
      </c>
      <c r="J34" s="474">
        <v>0</v>
      </c>
    </row>
    <row r="35" spans="1:10" s="10" customFormat="1" ht="18" customHeight="1">
      <c r="A35" s="28" t="s">
        <v>33</v>
      </c>
      <c r="B35" s="474">
        <v>1</v>
      </c>
      <c r="C35" s="474">
        <v>0</v>
      </c>
      <c r="D35" s="474">
        <v>0</v>
      </c>
      <c r="E35" s="474">
        <v>1</v>
      </c>
      <c r="F35" s="474">
        <v>0</v>
      </c>
      <c r="G35" s="474">
        <v>0</v>
      </c>
      <c r="H35" s="474">
        <v>0</v>
      </c>
      <c r="I35" s="474">
        <v>0</v>
      </c>
      <c r="J35" s="474">
        <v>0</v>
      </c>
    </row>
    <row r="36" spans="1:10" s="10" customFormat="1" ht="18" customHeight="1">
      <c r="A36" s="28" t="s">
        <v>6</v>
      </c>
      <c r="B36" s="474">
        <v>24</v>
      </c>
      <c r="C36" s="474">
        <v>7</v>
      </c>
      <c r="D36" s="474">
        <v>0</v>
      </c>
      <c r="E36" s="474">
        <v>17</v>
      </c>
      <c r="F36" s="474">
        <v>0</v>
      </c>
      <c r="G36" s="474">
        <v>0</v>
      </c>
      <c r="H36" s="474">
        <v>2</v>
      </c>
      <c r="I36" s="474">
        <v>0</v>
      </c>
      <c r="J36" s="474">
        <v>0</v>
      </c>
    </row>
    <row r="37" spans="1:10" s="10" customFormat="1" ht="18" customHeight="1">
      <c r="A37" s="28" t="s">
        <v>35</v>
      </c>
      <c r="B37" s="474">
        <v>5</v>
      </c>
      <c r="C37" s="474">
        <v>0</v>
      </c>
      <c r="D37" s="474">
        <v>0</v>
      </c>
      <c r="E37" s="474">
        <v>5</v>
      </c>
      <c r="F37" s="474">
        <v>0</v>
      </c>
      <c r="G37" s="474">
        <v>0</v>
      </c>
      <c r="H37" s="474">
        <v>13</v>
      </c>
      <c r="I37" s="474">
        <v>0</v>
      </c>
      <c r="J37" s="474">
        <v>0</v>
      </c>
    </row>
    <row r="38" spans="1:10" s="10" customFormat="1" ht="18" customHeight="1">
      <c r="A38" s="28" t="s">
        <v>36</v>
      </c>
      <c r="B38" s="474">
        <v>44</v>
      </c>
      <c r="C38" s="474">
        <v>0</v>
      </c>
      <c r="D38" s="474">
        <v>1</v>
      </c>
      <c r="E38" s="474">
        <v>7</v>
      </c>
      <c r="F38" s="474">
        <v>36</v>
      </c>
      <c r="G38" s="474">
        <v>0</v>
      </c>
      <c r="H38" s="474">
        <v>3</v>
      </c>
      <c r="I38" s="474">
        <v>0</v>
      </c>
      <c r="J38" s="474" t="s">
        <v>64</v>
      </c>
    </row>
    <row r="39" spans="1:10" s="10" customFormat="1" ht="18" customHeight="1">
      <c r="A39" s="28" t="s">
        <v>20</v>
      </c>
      <c r="B39" s="474">
        <v>0</v>
      </c>
      <c r="C39" s="474">
        <v>0</v>
      </c>
      <c r="D39" s="474">
        <v>0</v>
      </c>
      <c r="E39" s="474">
        <v>0</v>
      </c>
      <c r="F39" s="474">
        <v>0</v>
      </c>
      <c r="G39" s="474">
        <v>0</v>
      </c>
      <c r="H39" s="474">
        <v>0</v>
      </c>
      <c r="I39" s="474">
        <v>0</v>
      </c>
      <c r="J39" s="474">
        <v>0</v>
      </c>
    </row>
    <row r="40" spans="1:10" s="10" customFormat="1" ht="18" customHeight="1">
      <c r="A40" s="28" t="s">
        <v>19</v>
      </c>
      <c r="B40" s="474">
        <v>25</v>
      </c>
      <c r="C40" s="474">
        <v>0</v>
      </c>
      <c r="D40" s="474">
        <v>0</v>
      </c>
      <c r="E40" s="474">
        <v>0</v>
      </c>
      <c r="F40" s="474">
        <v>25</v>
      </c>
      <c r="G40" s="474">
        <v>0</v>
      </c>
      <c r="H40" s="474">
        <v>0</v>
      </c>
      <c r="I40" s="474">
        <v>0</v>
      </c>
      <c r="J40" s="474">
        <v>0</v>
      </c>
    </row>
    <row r="41" spans="1:10" s="10" customFormat="1" ht="18" customHeight="1">
      <c r="A41" s="28" t="s">
        <v>37</v>
      </c>
      <c r="B41" s="474">
        <v>20</v>
      </c>
      <c r="C41" s="474">
        <v>0</v>
      </c>
      <c r="D41" s="474">
        <v>1</v>
      </c>
      <c r="E41" s="474">
        <v>5</v>
      </c>
      <c r="F41" s="474">
        <v>0</v>
      </c>
      <c r="G41" s="474">
        <v>14</v>
      </c>
      <c r="H41" s="474">
        <v>0</v>
      </c>
      <c r="I41" s="474">
        <v>0</v>
      </c>
      <c r="J41" s="474">
        <v>0</v>
      </c>
    </row>
    <row r="42" spans="1:10" s="10" customFormat="1" ht="18" customHeight="1">
      <c r="A42" s="28" t="s">
        <v>11</v>
      </c>
      <c r="B42" s="474">
        <v>68</v>
      </c>
      <c r="C42" s="474">
        <v>0</v>
      </c>
      <c r="D42" s="474">
        <v>0</v>
      </c>
      <c r="E42" s="474">
        <v>65</v>
      </c>
      <c r="F42" s="474">
        <v>0</v>
      </c>
      <c r="G42" s="474">
        <v>3</v>
      </c>
      <c r="H42" s="474">
        <v>0</v>
      </c>
      <c r="I42" s="474">
        <v>0</v>
      </c>
      <c r="J42" s="474">
        <v>113</v>
      </c>
    </row>
    <row r="43" spans="1:10" s="10" customFormat="1" ht="18" customHeight="1">
      <c r="A43" s="28" t="s">
        <v>38</v>
      </c>
      <c r="B43" s="474">
        <v>20</v>
      </c>
      <c r="C43" s="474">
        <v>0</v>
      </c>
      <c r="D43" s="474">
        <v>0</v>
      </c>
      <c r="E43" s="474">
        <v>11</v>
      </c>
      <c r="F43" s="474">
        <v>1</v>
      </c>
      <c r="G43" s="474">
        <v>8</v>
      </c>
      <c r="H43" s="474">
        <v>17</v>
      </c>
      <c r="I43" s="474">
        <v>0</v>
      </c>
      <c r="J43" s="474">
        <v>0</v>
      </c>
    </row>
    <row r="44" spans="1:10" s="10" customFormat="1" ht="18" customHeight="1">
      <c r="A44" s="28" t="s">
        <v>39</v>
      </c>
      <c r="B44" s="474">
        <v>11</v>
      </c>
      <c r="C44" s="474">
        <v>2</v>
      </c>
      <c r="D44" s="474">
        <v>0</v>
      </c>
      <c r="E44" s="474">
        <v>1</v>
      </c>
      <c r="F44" s="474">
        <v>0</v>
      </c>
      <c r="G44" s="474">
        <v>8</v>
      </c>
      <c r="H44" s="474">
        <v>1</v>
      </c>
      <c r="I44" s="474">
        <v>0</v>
      </c>
      <c r="J44" s="474">
        <v>0</v>
      </c>
    </row>
    <row r="45" spans="1:10" ht="24" customHeight="1">
      <c r="A45" s="28" t="s">
        <v>208</v>
      </c>
      <c r="B45" s="475">
        <f aca="true" t="shared" si="0" ref="B45:J45">SUM(B4:B44)</f>
        <v>1862</v>
      </c>
      <c r="C45" s="476">
        <f t="shared" si="0"/>
        <v>63</v>
      </c>
      <c r="D45" s="476">
        <f t="shared" si="0"/>
        <v>38</v>
      </c>
      <c r="E45" s="476">
        <f t="shared" si="0"/>
        <v>492</v>
      </c>
      <c r="F45" s="476">
        <f t="shared" si="0"/>
        <v>276</v>
      </c>
      <c r="G45" s="476">
        <f t="shared" si="0"/>
        <v>158</v>
      </c>
      <c r="H45" s="476">
        <f t="shared" si="0"/>
        <v>472</v>
      </c>
      <c r="I45" s="476">
        <f t="shared" si="0"/>
        <v>32</v>
      </c>
      <c r="J45" s="476">
        <f t="shared" si="0"/>
        <v>115</v>
      </c>
    </row>
    <row r="46" spans="1:10" ht="17.25" customHeight="1">
      <c r="A46" s="6"/>
      <c r="C46" s="45">
        <f>C45/B45</f>
        <v>0.03383458646616541</v>
      </c>
      <c r="D46" s="45">
        <f>D45/B45</f>
        <v>0.02040816326530612</v>
      </c>
      <c r="E46" s="45">
        <f>E45/B45</f>
        <v>0.26423200859291085</v>
      </c>
      <c r="F46" s="45">
        <f>F45/B45</f>
        <v>0.14822771213748656</v>
      </c>
      <c r="G46" s="45">
        <f>G45/B45</f>
        <v>0.08485499462943072</v>
      </c>
      <c r="H46" s="12"/>
      <c r="I46" s="12"/>
      <c r="J46" s="12"/>
    </row>
    <row r="47" spans="1:8" ht="24" customHeight="1">
      <c r="A47" s="6"/>
      <c r="B47" s="21"/>
      <c r="C47" s="44"/>
      <c r="D47" s="44"/>
      <c r="E47" s="44"/>
      <c r="F47" s="22"/>
      <c r="G47" s="22"/>
      <c r="H47" s="1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2">
    <mergeCell ref="B2:G2"/>
    <mergeCell ref="H2:J2"/>
  </mergeCells>
  <printOptions/>
  <pageMargins left="0.91" right="0.1968503937007874" top="0.5511811023622047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2" sqref="P32"/>
    </sheetView>
  </sheetViews>
  <sheetFormatPr defaultColWidth="8.72265625" defaultRowHeight="18.75"/>
  <cols>
    <col min="1" max="1" width="8.36328125" style="10" customWidth="1"/>
    <col min="2" max="36" width="4.18359375" style="10" customWidth="1"/>
    <col min="37" max="16384" width="8.72265625" style="10" customWidth="1"/>
  </cols>
  <sheetData>
    <row r="1" spans="2:35" ht="32.25" customHeight="1">
      <c r="B1" s="189" t="s">
        <v>168</v>
      </c>
      <c r="AI1" s="11"/>
    </row>
    <row r="2" spans="3:35" ht="19.5" customHeight="1" thickBot="1">
      <c r="C2" s="34" t="s">
        <v>280</v>
      </c>
      <c r="AI2" s="11"/>
    </row>
    <row r="3" spans="1:36" ht="35.25" customHeight="1">
      <c r="A3" s="190"/>
      <c r="B3" s="529" t="s">
        <v>161</v>
      </c>
      <c r="C3" s="530"/>
      <c r="D3" s="530"/>
      <c r="E3" s="530"/>
      <c r="F3" s="530"/>
      <c r="G3" s="530"/>
      <c r="H3" s="191"/>
      <c r="I3" s="529" t="s">
        <v>239</v>
      </c>
      <c r="J3" s="530"/>
      <c r="K3" s="530"/>
      <c r="L3" s="530"/>
      <c r="M3" s="530"/>
      <c r="N3" s="530"/>
      <c r="O3" s="191"/>
      <c r="P3" s="529" t="s">
        <v>165</v>
      </c>
      <c r="Q3" s="530"/>
      <c r="R3" s="530"/>
      <c r="S3" s="530"/>
      <c r="T3" s="530"/>
      <c r="U3" s="530"/>
      <c r="V3" s="191"/>
      <c r="W3" s="529" t="s">
        <v>166</v>
      </c>
      <c r="X3" s="530"/>
      <c r="Y3" s="530"/>
      <c r="Z3" s="530"/>
      <c r="AA3" s="530"/>
      <c r="AB3" s="530"/>
      <c r="AC3" s="191"/>
      <c r="AD3" s="529" t="s">
        <v>164</v>
      </c>
      <c r="AE3" s="530"/>
      <c r="AF3" s="530"/>
      <c r="AG3" s="530"/>
      <c r="AH3" s="530"/>
      <c r="AI3" s="530"/>
      <c r="AJ3" s="192"/>
    </row>
    <row r="4" spans="1:36" ht="28.5" customHeight="1" thickBot="1">
      <c r="A4" s="193" t="s">
        <v>0</v>
      </c>
      <c r="B4" s="194" t="s">
        <v>162</v>
      </c>
      <c r="C4" s="195" t="s">
        <v>163</v>
      </c>
      <c r="D4" s="196" t="s">
        <v>170</v>
      </c>
      <c r="E4" s="197" t="s">
        <v>176</v>
      </c>
      <c r="F4" s="195" t="s">
        <v>203</v>
      </c>
      <c r="G4" s="195" t="s">
        <v>235</v>
      </c>
      <c r="H4" s="198" t="s">
        <v>282</v>
      </c>
      <c r="I4" s="199" t="s">
        <v>162</v>
      </c>
      <c r="J4" s="195" t="s">
        <v>163</v>
      </c>
      <c r="K4" s="196" t="s">
        <v>170</v>
      </c>
      <c r="L4" s="200" t="s">
        <v>176</v>
      </c>
      <c r="M4" s="195" t="s">
        <v>203</v>
      </c>
      <c r="N4" s="195" t="s">
        <v>235</v>
      </c>
      <c r="O4" s="198" t="s">
        <v>282</v>
      </c>
      <c r="P4" s="199" t="s">
        <v>162</v>
      </c>
      <c r="Q4" s="201" t="s">
        <v>163</v>
      </c>
      <c r="R4" s="196" t="s">
        <v>170</v>
      </c>
      <c r="S4" s="200" t="s">
        <v>176</v>
      </c>
      <c r="T4" s="195" t="s">
        <v>203</v>
      </c>
      <c r="U4" s="202" t="s">
        <v>235</v>
      </c>
      <c r="V4" s="198" t="s">
        <v>282</v>
      </c>
      <c r="W4" s="199" t="s">
        <v>162</v>
      </c>
      <c r="X4" s="195" t="s">
        <v>163</v>
      </c>
      <c r="Y4" s="196" t="s">
        <v>170</v>
      </c>
      <c r="Z4" s="200" t="s">
        <v>176</v>
      </c>
      <c r="AA4" s="195" t="s">
        <v>203</v>
      </c>
      <c r="AB4" s="195" t="s">
        <v>235</v>
      </c>
      <c r="AC4" s="198" t="s">
        <v>282</v>
      </c>
      <c r="AD4" s="199" t="s">
        <v>162</v>
      </c>
      <c r="AE4" s="195" t="s">
        <v>163</v>
      </c>
      <c r="AF4" s="201" t="s">
        <v>170</v>
      </c>
      <c r="AG4" s="197" t="s">
        <v>176</v>
      </c>
      <c r="AH4" s="195" t="s">
        <v>203</v>
      </c>
      <c r="AI4" s="203" t="s">
        <v>235</v>
      </c>
      <c r="AJ4" s="198" t="s">
        <v>282</v>
      </c>
    </row>
    <row r="5" spans="1:36" ht="18" customHeight="1">
      <c r="A5" s="204" t="s">
        <v>1</v>
      </c>
      <c r="B5" s="205">
        <v>6479</v>
      </c>
      <c r="C5" s="206" t="s">
        <v>64</v>
      </c>
      <c r="D5" s="206" t="s">
        <v>64</v>
      </c>
      <c r="E5" s="206" t="s">
        <v>64</v>
      </c>
      <c r="F5" s="206" t="s">
        <v>64</v>
      </c>
      <c r="G5" s="207" t="s">
        <v>64</v>
      </c>
      <c r="H5" s="208"/>
      <c r="I5" s="209">
        <v>9785</v>
      </c>
      <c r="J5" s="206" t="s">
        <v>64</v>
      </c>
      <c r="K5" s="206" t="s">
        <v>64</v>
      </c>
      <c r="L5" s="206" t="s">
        <v>64</v>
      </c>
      <c r="M5" s="206" t="s">
        <v>64</v>
      </c>
      <c r="N5" s="207" t="s">
        <v>64</v>
      </c>
      <c r="O5" s="208"/>
      <c r="P5" s="210">
        <v>347</v>
      </c>
      <c r="Q5" s="211" t="s">
        <v>64</v>
      </c>
      <c r="R5" s="211" t="s">
        <v>64</v>
      </c>
      <c r="S5" s="211" t="s">
        <v>64</v>
      </c>
      <c r="T5" s="211" t="s">
        <v>64</v>
      </c>
      <c r="U5" s="212" t="s">
        <v>64</v>
      </c>
      <c r="V5" s="213"/>
      <c r="W5" s="209">
        <v>3</v>
      </c>
      <c r="X5" s="214" t="s">
        <v>64</v>
      </c>
      <c r="Y5" s="214" t="s">
        <v>64</v>
      </c>
      <c r="Z5" s="214" t="s">
        <v>64</v>
      </c>
      <c r="AA5" s="214" t="s">
        <v>64</v>
      </c>
      <c r="AB5" s="215" t="s">
        <v>64</v>
      </c>
      <c r="AC5" s="216"/>
      <c r="AD5" s="209">
        <v>379</v>
      </c>
      <c r="AE5" s="211" t="s">
        <v>64</v>
      </c>
      <c r="AF5" s="211" t="s">
        <v>64</v>
      </c>
      <c r="AG5" s="211" t="s">
        <v>64</v>
      </c>
      <c r="AH5" s="211" t="s">
        <v>64</v>
      </c>
      <c r="AI5" s="212" t="s">
        <v>64</v>
      </c>
      <c r="AJ5" s="217"/>
    </row>
    <row r="6" spans="1:36" ht="18" customHeight="1">
      <c r="A6" s="218" t="s">
        <v>21</v>
      </c>
      <c r="B6" s="219">
        <v>313</v>
      </c>
      <c r="C6" s="220">
        <v>172</v>
      </c>
      <c r="D6" s="221">
        <v>188</v>
      </c>
      <c r="E6" s="222">
        <v>217</v>
      </c>
      <c r="F6" s="220">
        <v>323</v>
      </c>
      <c r="G6" s="223">
        <v>303</v>
      </c>
      <c r="H6" s="224"/>
      <c r="I6" s="225">
        <v>700</v>
      </c>
      <c r="J6" s="220">
        <v>16</v>
      </c>
      <c r="K6" s="221">
        <v>73</v>
      </c>
      <c r="L6" s="222">
        <v>114</v>
      </c>
      <c r="M6" s="220">
        <v>460</v>
      </c>
      <c r="N6" s="223">
        <v>182</v>
      </c>
      <c r="O6" s="224"/>
      <c r="P6" s="225">
        <v>20</v>
      </c>
      <c r="Q6" s="220">
        <v>0</v>
      </c>
      <c r="R6" s="221">
        <v>2</v>
      </c>
      <c r="S6" s="222">
        <v>5</v>
      </c>
      <c r="T6" s="220">
        <v>13</v>
      </c>
      <c r="U6" s="223">
        <v>5</v>
      </c>
      <c r="V6" s="224"/>
      <c r="W6" s="225">
        <v>1</v>
      </c>
      <c r="X6" s="220">
        <v>2</v>
      </c>
      <c r="Y6" s="221">
        <v>0</v>
      </c>
      <c r="Z6" s="222">
        <v>0</v>
      </c>
      <c r="AA6" s="220">
        <v>0</v>
      </c>
      <c r="AB6" s="220">
        <v>0</v>
      </c>
      <c r="AC6" s="226"/>
      <c r="AD6" s="225">
        <v>34</v>
      </c>
      <c r="AE6" s="220">
        <v>1</v>
      </c>
      <c r="AF6" s="221">
        <v>6</v>
      </c>
      <c r="AG6" s="222">
        <v>5</v>
      </c>
      <c r="AH6" s="220">
        <v>6</v>
      </c>
      <c r="AI6" s="227">
        <v>13</v>
      </c>
      <c r="AJ6" s="228"/>
    </row>
    <row r="7" spans="1:36" ht="18" customHeight="1">
      <c r="A7" s="218" t="s">
        <v>22</v>
      </c>
      <c r="B7" s="219">
        <v>541</v>
      </c>
      <c r="C7" s="220">
        <v>324</v>
      </c>
      <c r="D7" s="221">
        <v>336</v>
      </c>
      <c r="E7" s="222">
        <v>332</v>
      </c>
      <c r="F7" s="220">
        <v>330</v>
      </c>
      <c r="G7" s="223">
        <v>330</v>
      </c>
      <c r="H7" s="224"/>
      <c r="I7" s="225">
        <v>1047</v>
      </c>
      <c r="J7" s="220">
        <v>17</v>
      </c>
      <c r="K7" s="221">
        <v>105</v>
      </c>
      <c r="L7" s="222">
        <v>198</v>
      </c>
      <c r="M7" s="220">
        <v>276</v>
      </c>
      <c r="N7" s="223">
        <v>276</v>
      </c>
      <c r="O7" s="224"/>
      <c r="P7" s="225">
        <v>31</v>
      </c>
      <c r="Q7" s="220">
        <v>5</v>
      </c>
      <c r="R7" s="221">
        <v>4</v>
      </c>
      <c r="S7" s="222">
        <v>10</v>
      </c>
      <c r="T7" s="220">
        <v>6</v>
      </c>
      <c r="U7" s="223">
        <v>6</v>
      </c>
      <c r="V7" s="224"/>
      <c r="W7" s="225">
        <v>0</v>
      </c>
      <c r="X7" s="220">
        <v>0</v>
      </c>
      <c r="Y7" s="221">
        <v>0</v>
      </c>
      <c r="Z7" s="222">
        <v>0</v>
      </c>
      <c r="AA7" s="220">
        <v>0</v>
      </c>
      <c r="AB7" s="220">
        <v>0</v>
      </c>
      <c r="AC7" s="226"/>
      <c r="AD7" s="225">
        <v>0</v>
      </c>
      <c r="AE7" s="220">
        <v>2</v>
      </c>
      <c r="AF7" s="221">
        <v>4</v>
      </c>
      <c r="AG7" s="222">
        <v>6</v>
      </c>
      <c r="AH7" s="220">
        <v>4</v>
      </c>
      <c r="AI7" s="227">
        <v>4</v>
      </c>
      <c r="AJ7" s="228"/>
    </row>
    <row r="8" spans="1:36" ht="18" customHeight="1">
      <c r="A8" s="218" t="s">
        <v>23</v>
      </c>
      <c r="B8" s="219">
        <v>183</v>
      </c>
      <c r="C8" s="220">
        <v>121</v>
      </c>
      <c r="D8" s="221">
        <v>108</v>
      </c>
      <c r="E8" s="222">
        <v>121</v>
      </c>
      <c r="F8" s="220">
        <v>117</v>
      </c>
      <c r="G8" s="223">
        <v>123</v>
      </c>
      <c r="H8" s="224"/>
      <c r="I8" s="225">
        <v>348</v>
      </c>
      <c r="J8" s="220">
        <v>18</v>
      </c>
      <c r="K8" s="221">
        <v>42</v>
      </c>
      <c r="L8" s="222">
        <v>77</v>
      </c>
      <c r="M8" s="220">
        <v>106</v>
      </c>
      <c r="N8" s="223">
        <v>126</v>
      </c>
      <c r="O8" s="224"/>
      <c r="P8" s="225">
        <v>28</v>
      </c>
      <c r="Q8" s="220">
        <v>0</v>
      </c>
      <c r="R8" s="221">
        <v>2</v>
      </c>
      <c r="S8" s="222">
        <v>4</v>
      </c>
      <c r="T8" s="220">
        <v>9</v>
      </c>
      <c r="U8" s="223">
        <v>8</v>
      </c>
      <c r="V8" s="224"/>
      <c r="W8" s="225">
        <v>1</v>
      </c>
      <c r="X8" s="220">
        <v>0</v>
      </c>
      <c r="Y8" s="221">
        <v>0</v>
      </c>
      <c r="Z8" s="222">
        <v>1</v>
      </c>
      <c r="AA8" s="220">
        <v>2</v>
      </c>
      <c r="AB8" s="220">
        <v>0</v>
      </c>
      <c r="AC8" s="226"/>
      <c r="AD8" s="225">
        <v>12</v>
      </c>
      <c r="AE8" s="220">
        <v>1</v>
      </c>
      <c r="AF8" s="221">
        <v>1</v>
      </c>
      <c r="AG8" s="222">
        <v>1</v>
      </c>
      <c r="AH8" s="220">
        <v>3</v>
      </c>
      <c r="AI8" s="227">
        <v>6</v>
      </c>
      <c r="AJ8" s="228"/>
    </row>
    <row r="9" spans="1:36" ht="18" customHeight="1">
      <c r="A9" s="218" t="s">
        <v>3</v>
      </c>
      <c r="B9" s="219">
        <v>111</v>
      </c>
      <c r="C9" s="220">
        <v>45</v>
      </c>
      <c r="D9" s="221">
        <v>54</v>
      </c>
      <c r="E9" s="222">
        <v>60</v>
      </c>
      <c r="F9" s="220">
        <v>63</v>
      </c>
      <c r="G9" s="223">
        <v>81</v>
      </c>
      <c r="H9" s="224"/>
      <c r="I9" s="225">
        <v>256</v>
      </c>
      <c r="J9" s="220">
        <v>9</v>
      </c>
      <c r="K9" s="221">
        <v>31</v>
      </c>
      <c r="L9" s="222">
        <v>55</v>
      </c>
      <c r="M9" s="220">
        <v>54</v>
      </c>
      <c r="N9" s="223">
        <v>67</v>
      </c>
      <c r="O9" s="224"/>
      <c r="P9" s="225">
        <v>14</v>
      </c>
      <c r="Q9" s="220">
        <v>1</v>
      </c>
      <c r="R9" s="221">
        <v>0</v>
      </c>
      <c r="S9" s="222">
        <v>6</v>
      </c>
      <c r="T9" s="220">
        <v>0</v>
      </c>
      <c r="U9" s="223">
        <v>2</v>
      </c>
      <c r="V9" s="224"/>
      <c r="W9" s="225">
        <v>0</v>
      </c>
      <c r="X9" s="220">
        <v>0</v>
      </c>
      <c r="Y9" s="221">
        <v>0</v>
      </c>
      <c r="Z9" s="222">
        <v>0</v>
      </c>
      <c r="AA9" s="220">
        <v>0</v>
      </c>
      <c r="AB9" s="220">
        <v>0</v>
      </c>
      <c r="AC9" s="226"/>
      <c r="AD9" s="225">
        <v>0</v>
      </c>
      <c r="AE9" s="220">
        <v>0</v>
      </c>
      <c r="AF9" s="221">
        <v>1</v>
      </c>
      <c r="AG9" s="222">
        <v>1</v>
      </c>
      <c r="AH9" s="220">
        <v>1</v>
      </c>
      <c r="AI9" s="227">
        <v>2</v>
      </c>
      <c r="AJ9" s="228"/>
    </row>
    <row r="10" spans="1:36" ht="18" customHeight="1">
      <c r="A10" s="218" t="s">
        <v>4</v>
      </c>
      <c r="B10" s="219">
        <v>417</v>
      </c>
      <c r="C10" s="220">
        <v>218</v>
      </c>
      <c r="D10" s="221">
        <v>218</v>
      </c>
      <c r="E10" s="222">
        <v>304</v>
      </c>
      <c r="F10" s="220">
        <v>292</v>
      </c>
      <c r="G10" s="223">
        <v>209</v>
      </c>
      <c r="H10" s="224"/>
      <c r="I10" s="225">
        <v>898</v>
      </c>
      <c r="J10" s="220">
        <v>27</v>
      </c>
      <c r="K10" s="221">
        <v>58</v>
      </c>
      <c r="L10" s="222">
        <v>95</v>
      </c>
      <c r="M10" s="220">
        <v>95</v>
      </c>
      <c r="N10" s="223">
        <v>99</v>
      </c>
      <c r="O10" s="224"/>
      <c r="P10" s="225">
        <v>27</v>
      </c>
      <c r="Q10" s="220">
        <v>2</v>
      </c>
      <c r="R10" s="221">
        <v>5</v>
      </c>
      <c r="S10" s="222">
        <v>10</v>
      </c>
      <c r="T10" s="220">
        <v>4</v>
      </c>
      <c r="U10" s="223">
        <v>5</v>
      </c>
      <c r="V10" s="224"/>
      <c r="W10" s="225">
        <v>1</v>
      </c>
      <c r="X10" s="220">
        <v>0</v>
      </c>
      <c r="Y10" s="221">
        <v>0</v>
      </c>
      <c r="Z10" s="222">
        <v>0</v>
      </c>
      <c r="AA10" s="220">
        <v>1</v>
      </c>
      <c r="AB10" s="220">
        <v>1</v>
      </c>
      <c r="AC10" s="226"/>
      <c r="AD10" s="225">
        <v>39</v>
      </c>
      <c r="AE10" s="220">
        <v>5</v>
      </c>
      <c r="AF10" s="221">
        <v>0</v>
      </c>
      <c r="AG10" s="222">
        <v>6</v>
      </c>
      <c r="AH10" s="220">
        <v>3</v>
      </c>
      <c r="AI10" s="227">
        <v>4</v>
      </c>
      <c r="AJ10" s="228"/>
    </row>
    <row r="11" spans="1:36" ht="18" customHeight="1">
      <c r="A11" s="218" t="s">
        <v>5</v>
      </c>
      <c r="B11" s="219">
        <v>228</v>
      </c>
      <c r="C11" s="220">
        <v>186</v>
      </c>
      <c r="D11" s="221">
        <v>217</v>
      </c>
      <c r="E11" s="222">
        <v>210</v>
      </c>
      <c r="F11" s="220">
        <v>226</v>
      </c>
      <c r="G11" s="223">
        <v>254</v>
      </c>
      <c r="H11" s="224"/>
      <c r="I11" s="225">
        <v>369</v>
      </c>
      <c r="J11" s="220">
        <v>27</v>
      </c>
      <c r="K11" s="221">
        <v>79</v>
      </c>
      <c r="L11" s="222">
        <v>103</v>
      </c>
      <c r="M11" s="220">
        <v>106</v>
      </c>
      <c r="N11" s="223">
        <v>122</v>
      </c>
      <c r="O11" s="224"/>
      <c r="P11" s="225">
        <v>12</v>
      </c>
      <c r="Q11" s="220">
        <v>2</v>
      </c>
      <c r="R11" s="221">
        <v>3</v>
      </c>
      <c r="S11" s="222">
        <v>7</v>
      </c>
      <c r="T11" s="220">
        <v>9</v>
      </c>
      <c r="U11" s="223">
        <v>9</v>
      </c>
      <c r="V11" s="224"/>
      <c r="W11" s="225">
        <v>0</v>
      </c>
      <c r="X11" s="220">
        <v>0</v>
      </c>
      <c r="Y11" s="221">
        <v>0</v>
      </c>
      <c r="Z11" s="222">
        <v>18</v>
      </c>
      <c r="AA11" s="220">
        <v>1</v>
      </c>
      <c r="AB11" s="220">
        <v>0</v>
      </c>
      <c r="AC11" s="226"/>
      <c r="AD11" s="225">
        <v>1</v>
      </c>
      <c r="AE11" s="220">
        <v>4</v>
      </c>
      <c r="AF11" s="221">
        <v>5</v>
      </c>
      <c r="AG11" s="222">
        <v>4</v>
      </c>
      <c r="AH11" s="220">
        <v>7</v>
      </c>
      <c r="AI11" s="227">
        <v>11</v>
      </c>
      <c r="AJ11" s="228"/>
    </row>
    <row r="12" spans="1:36" ht="18" customHeight="1">
      <c r="A12" s="218" t="s">
        <v>9</v>
      </c>
      <c r="B12" s="219">
        <v>48</v>
      </c>
      <c r="C12" s="220">
        <v>41</v>
      </c>
      <c r="D12" s="221">
        <v>3</v>
      </c>
      <c r="E12" s="222">
        <v>6</v>
      </c>
      <c r="F12" s="227" t="s">
        <v>209</v>
      </c>
      <c r="G12" s="229">
        <v>10</v>
      </c>
      <c r="H12" s="230"/>
      <c r="I12" s="225">
        <v>5</v>
      </c>
      <c r="J12" s="220">
        <v>1</v>
      </c>
      <c r="K12" s="221">
        <v>8</v>
      </c>
      <c r="L12" s="222">
        <v>28</v>
      </c>
      <c r="M12" s="227" t="s">
        <v>209</v>
      </c>
      <c r="N12" s="229">
        <v>41</v>
      </c>
      <c r="O12" s="230"/>
      <c r="P12" s="225">
        <v>0</v>
      </c>
      <c r="Q12" s="220">
        <v>0</v>
      </c>
      <c r="R12" s="221">
        <v>0</v>
      </c>
      <c r="S12" s="222">
        <v>1</v>
      </c>
      <c r="T12" s="227" t="s">
        <v>209</v>
      </c>
      <c r="U12" s="229">
        <v>3</v>
      </c>
      <c r="V12" s="230"/>
      <c r="W12" s="225">
        <v>0</v>
      </c>
      <c r="X12" s="220">
        <v>0</v>
      </c>
      <c r="Y12" s="221">
        <v>0</v>
      </c>
      <c r="Z12" s="222">
        <v>0</v>
      </c>
      <c r="AA12" s="227" t="s">
        <v>209</v>
      </c>
      <c r="AB12" s="227">
        <v>0</v>
      </c>
      <c r="AC12" s="231"/>
      <c r="AD12" s="225">
        <v>1</v>
      </c>
      <c r="AE12" s="220">
        <v>1</v>
      </c>
      <c r="AF12" s="221">
        <v>1</v>
      </c>
      <c r="AG12" s="222">
        <v>0</v>
      </c>
      <c r="AH12" s="227" t="s">
        <v>209</v>
      </c>
      <c r="AI12" s="227">
        <v>0</v>
      </c>
      <c r="AJ12" s="228"/>
    </row>
    <row r="13" spans="1:36" ht="18" customHeight="1">
      <c r="A13" s="218" t="s">
        <v>24</v>
      </c>
      <c r="B13" s="219"/>
      <c r="C13" s="220">
        <v>26</v>
      </c>
      <c r="D13" s="221">
        <v>28</v>
      </c>
      <c r="E13" s="222">
        <v>14</v>
      </c>
      <c r="F13" s="220">
        <v>14</v>
      </c>
      <c r="G13" s="223">
        <v>13</v>
      </c>
      <c r="H13" s="224"/>
      <c r="I13" s="225" t="s">
        <v>236</v>
      </c>
      <c r="J13" s="220">
        <v>0</v>
      </c>
      <c r="K13" s="221">
        <v>0</v>
      </c>
      <c r="L13" s="222">
        <v>18</v>
      </c>
      <c r="M13" s="220">
        <v>22</v>
      </c>
      <c r="N13" s="223">
        <v>27</v>
      </c>
      <c r="O13" s="224"/>
      <c r="P13" s="225" t="s">
        <v>236</v>
      </c>
      <c r="Q13" s="220">
        <v>0</v>
      </c>
      <c r="R13" s="221">
        <v>0</v>
      </c>
      <c r="S13" s="222">
        <v>6</v>
      </c>
      <c r="T13" s="220">
        <v>1</v>
      </c>
      <c r="U13" s="223">
        <v>3</v>
      </c>
      <c r="V13" s="224"/>
      <c r="W13" s="225" t="s">
        <v>236</v>
      </c>
      <c r="X13" s="220">
        <v>0</v>
      </c>
      <c r="Y13" s="221">
        <v>0</v>
      </c>
      <c r="Z13" s="222">
        <v>0</v>
      </c>
      <c r="AA13" s="220">
        <v>0</v>
      </c>
      <c r="AB13" s="220">
        <v>1</v>
      </c>
      <c r="AC13" s="226"/>
      <c r="AD13" s="225" t="s">
        <v>236</v>
      </c>
      <c r="AE13" s="220">
        <v>0</v>
      </c>
      <c r="AF13" s="221">
        <v>0</v>
      </c>
      <c r="AG13" s="222">
        <v>0</v>
      </c>
      <c r="AH13" s="220">
        <v>3</v>
      </c>
      <c r="AI13" s="227">
        <v>1</v>
      </c>
      <c r="AJ13" s="228"/>
    </row>
    <row r="14" spans="1:36" ht="18" customHeight="1">
      <c r="A14" s="218" t="s">
        <v>14</v>
      </c>
      <c r="B14" s="219">
        <v>0</v>
      </c>
      <c r="C14" s="222">
        <v>0</v>
      </c>
      <c r="D14" s="221">
        <v>9</v>
      </c>
      <c r="E14" s="222">
        <v>6</v>
      </c>
      <c r="F14" s="220" t="s">
        <v>62</v>
      </c>
      <c r="G14" s="220" t="s">
        <v>62</v>
      </c>
      <c r="H14" s="226"/>
      <c r="I14" s="225">
        <v>0</v>
      </c>
      <c r="J14" s="225">
        <v>0</v>
      </c>
      <c r="K14" s="221">
        <v>14</v>
      </c>
      <c r="L14" s="222">
        <v>15</v>
      </c>
      <c r="M14" s="220" t="s">
        <v>62</v>
      </c>
      <c r="N14" s="220" t="s">
        <v>62</v>
      </c>
      <c r="O14" s="226"/>
      <c r="P14" s="225">
        <v>0</v>
      </c>
      <c r="Q14" s="222">
        <v>0</v>
      </c>
      <c r="R14" s="221">
        <v>1</v>
      </c>
      <c r="S14" s="222">
        <v>2</v>
      </c>
      <c r="T14" s="220" t="s">
        <v>62</v>
      </c>
      <c r="U14" s="220" t="s">
        <v>62</v>
      </c>
      <c r="V14" s="226"/>
      <c r="W14" s="225">
        <v>0</v>
      </c>
      <c r="X14" s="225">
        <v>0</v>
      </c>
      <c r="Y14" s="221">
        <v>0</v>
      </c>
      <c r="Z14" s="222">
        <v>0</v>
      </c>
      <c r="AA14" s="220" t="s">
        <v>62</v>
      </c>
      <c r="AB14" s="220" t="s">
        <v>62</v>
      </c>
      <c r="AC14" s="226"/>
      <c r="AD14" s="225">
        <v>0</v>
      </c>
      <c r="AE14" s="221">
        <v>0</v>
      </c>
      <c r="AF14" s="221">
        <v>1</v>
      </c>
      <c r="AG14" s="221">
        <v>1</v>
      </c>
      <c r="AH14" s="220" t="s">
        <v>62</v>
      </c>
      <c r="AI14" s="220" t="s">
        <v>62</v>
      </c>
      <c r="AJ14" s="228"/>
    </row>
    <row r="15" spans="1:36" s="49" customFormat="1" ht="18" customHeight="1">
      <c r="A15" s="232" t="s">
        <v>13</v>
      </c>
      <c r="B15" s="233" t="s">
        <v>126</v>
      </c>
      <c r="C15" s="234" t="s">
        <v>126</v>
      </c>
      <c r="D15" s="234" t="s">
        <v>126</v>
      </c>
      <c r="E15" s="235" t="s">
        <v>126</v>
      </c>
      <c r="F15" s="227" t="s">
        <v>209</v>
      </c>
      <c r="G15" s="227" t="s">
        <v>209</v>
      </c>
      <c r="H15" s="231"/>
      <c r="I15" s="236" t="s">
        <v>126</v>
      </c>
      <c r="J15" s="234" t="s">
        <v>126</v>
      </c>
      <c r="K15" s="234" t="s">
        <v>126</v>
      </c>
      <c r="L15" s="235" t="s">
        <v>126</v>
      </c>
      <c r="M15" s="227" t="s">
        <v>209</v>
      </c>
      <c r="N15" s="227" t="s">
        <v>209</v>
      </c>
      <c r="O15" s="231"/>
      <c r="P15" s="236" t="s">
        <v>126</v>
      </c>
      <c r="Q15" s="234" t="s">
        <v>126</v>
      </c>
      <c r="R15" s="234" t="s">
        <v>126</v>
      </c>
      <c r="S15" s="235" t="s">
        <v>126</v>
      </c>
      <c r="T15" s="227" t="s">
        <v>209</v>
      </c>
      <c r="U15" s="227" t="s">
        <v>209</v>
      </c>
      <c r="V15" s="231"/>
      <c r="W15" s="236" t="s">
        <v>126</v>
      </c>
      <c r="X15" s="234" t="s">
        <v>126</v>
      </c>
      <c r="Y15" s="234" t="s">
        <v>126</v>
      </c>
      <c r="Z15" s="235" t="s">
        <v>126</v>
      </c>
      <c r="AA15" s="227" t="s">
        <v>209</v>
      </c>
      <c r="AB15" s="227" t="s">
        <v>209</v>
      </c>
      <c r="AC15" s="231"/>
      <c r="AD15" s="236" t="s">
        <v>126</v>
      </c>
      <c r="AE15" s="234" t="s">
        <v>126</v>
      </c>
      <c r="AF15" s="234" t="s">
        <v>126</v>
      </c>
      <c r="AG15" s="235" t="s">
        <v>126</v>
      </c>
      <c r="AH15" s="227" t="s">
        <v>209</v>
      </c>
      <c r="AI15" s="227" t="s">
        <v>209</v>
      </c>
      <c r="AJ15" s="237"/>
    </row>
    <row r="16" spans="1:36" ht="18" customHeight="1">
      <c r="A16" s="218" t="s">
        <v>2</v>
      </c>
      <c r="B16" s="233">
        <v>0</v>
      </c>
      <c r="C16" s="234">
        <v>71</v>
      </c>
      <c r="D16" s="234">
        <v>102</v>
      </c>
      <c r="E16" s="235">
        <v>137</v>
      </c>
      <c r="F16" s="227">
        <v>152</v>
      </c>
      <c r="G16" s="229">
        <v>185</v>
      </c>
      <c r="H16" s="230"/>
      <c r="I16" s="236">
        <v>0</v>
      </c>
      <c r="J16" s="234">
        <v>11</v>
      </c>
      <c r="K16" s="234">
        <v>37</v>
      </c>
      <c r="L16" s="235">
        <v>57</v>
      </c>
      <c r="M16" s="227">
        <v>65</v>
      </c>
      <c r="N16" s="229">
        <v>110</v>
      </c>
      <c r="O16" s="230"/>
      <c r="P16" s="236" t="s">
        <v>126</v>
      </c>
      <c r="Q16" s="234" t="s">
        <v>126</v>
      </c>
      <c r="R16" s="234" t="s">
        <v>126</v>
      </c>
      <c r="S16" s="235">
        <v>3</v>
      </c>
      <c r="T16" s="227">
        <v>3</v>
      </c>
      <c r="U16" s="229">
        <v>4</v>
      </c>
      <c r="V16" s="230"/>
      <c r="W16" s="236" t="s">
        <v>126</v>
      </c>
      <c r="X16" s="234" t="s">
        <v>126</v>
      </c>
      <c r="Y16" s="234" t="s">
        <v>126</v>
      </c>
      <c r="Z16" s="235" t="s">
        <v>126</v>
      </c>
      <c r="AA16" s="227" t="s">
        <v>209</v>
      </c>
      <c r="AB16" s="227" t="s">
        <v>209</v>
      </c>
      <c r="AC16" s="231"/>
      <c r="AD16" s="236" t="s">
        <v>126</v>
      </c>
      <c r="AE16" s="234">
        <v>5</v>
      </c>
      <c r="AF16" s="234">
        <v>7</v>
      </c>
      <c r="AG16" s="235">
        <v>9</v>
      </c>
      <c r="AH16" s="227">
        <v>10</v>
      </c>
      <c r="AI16" s="227">
        <v>8</v>
      </c>
      <c r="AJ16" s="228"/>
    </row>
    <row r="17" spans="1:36" ht="18" customHeight="1">
      <c r="A17" s="218" t="s">
        <v>10</v>
      </c>
      <c r="B17" s="233">
        <v>6</v>
      </c>
      <c r="C17" s="235">
        <v>13</v>
      </c>
      <c r="D17" s="234">
        <v>18</v>
      </c>
      <c r="E17" s="235">
        <v>7</v>
      </c>
      <c r="F17" s="227">
        <v>38</v>
      </c>
      <c r="G17" s="229">
        <v>45</v>
      </c>
      <c r="H17" s="230"/>
      <c r="I17" s="236">
        <v>24</v>
      </c>
      <c r="J17" s="227">
        <v>7</v>
      </c>
      <c r="K17" s="234">
        <v>25</v>
      </c>
      <c r="L17" s="235">
        <v>3</v>
      </c>
      <c r="M17" s="227">
        <v>63</v>
      </c>
      <c r="N17" s="229">
        <v>67</v>
      </c>
      <c r="O17" s="230"/>
      <c r="P17" s="225">
        <v>1</v>
      </c>
      <c r="Q17" s="220">
        <v>0</v>
      </c>
      <c r="R17" s="221">
        <v>2</v>
      </c>
      <c r="S17" s="222">
        <v>0</v>
      </c>
      <c r="T17" s="220">
        <v>0</v>
      </c>
      <c r="U17" s="223">
        <v>0</v>
      </c>
      <c r="V17" s="224"/>
      <c r="W17" s="225">
        <v>0</v>
      </c>
      <c r="X17" s="220">
        <v>1</v>
      </c>
      <c r="Y17" s="221">
        <v>1</v>
      </c>
      <c r="Z17" s="222">
        <v>0</v>
      </c>
      <c r="AA17" s="220">
        <v>0</v>
      </c>
      <c r="AB17" s="220">
        <v>0</v>
      </c>
      <c r="AC17" s="226"/>
      <c r="AD17" s="225">
        <v>0</v>
      </c>
      <c r="AE17" s="220">
        <v>1</v>
      </c>
      <c r="AF17" s="221">
        <v>1</v>
      </c>
      <c r="AG17" s="222">
        <v>0</v>
      </c>
      <c r="AH17" s="220">
        <v>0</v>
      </c>
      <c r="AI17" s="227">
        <v>1</v>
      </c>
      <c r="AJ17" s="228"/>
    </row>
    <row r="18" spans="1:36" ht="18" customHeight="1">
      <c r="A18" s="218" t="s">
        <v>25</v>
      </c>
      <c r="B18" s="233">
        <v>102</v>
      </c>
      <c r="C18" s="227">
        <v>18</v>
      </c>
      <c r="D18" s="234">
        <v>20</v>
      </c>
      <c r="E18" s="235">
        <v>34</v>
      </c>
      <c r="F18" s="227">
        <v>36</v>
      </c>
      <c r="G18" s="229">
        <v>38</v>
      </c>
      <c r="H18" s="230"/>
      <c r="I18" s="236">
        <v>169</v>
      </c>
      <c r="J18" s="227">
        <v>2</v>
      </c>
      <c r="K18" s="234">
        <v>1</v>
      </c>
      <c r="L18" s="235">
        <v>7</v>
      </c>
      <c r="M18" s="227">
        <v>9</v>
      </c>
      <c r="N18" s="229">
        <v>14</v>
      </c>
      <c r="O18" s="230"/>
      <c r="P18" s="225">
        <v>6</v>
      </c>
      <c r="Q18" s="220">
        <v>0</v>
      </c>
      <c r="R18" s="221">
        <v>0</v>
      </c>
      <c r="S18" s="222">
        <v>0</v>
      </c>
      <c r="T18" s="220">
        <v>1</v>
      </c>
      <c r="U18" s="223">
        <v>0</v>
      </c>
      <c r="V18" s="224"/>
      <c r="W18" s="225">
        <v>0</v>
      </c>
      <c r="X18" s="220">
        <v>0</v>
      </c>
      <c r="Y18" s="221">
        <v>0</v>
      </c>
      <c r="Z18" s="222">
        <v>1</v>
      </c>
      <c r="AA18" s="220">
        <v>0</v>
      </c>
      <c r="AB18" s="220">
        <v>0</v>
      </c>
      <c r="AC18" s="226"/>
      <c r="AD18" s="225">
        <v>2</v>
      </c>
      <c r="AE18" s="220">
        <v>1</v>
      </c>
      <c r="AF18" s="221">
        <v>2</v>
      </c>
      <c r="AG18" s="222">
        <v>0</v>
      </c>
      <c r="AH18" s="220">
        <v>0</v>
      </c>
      <c r="AI18" s="227">
        <v>3</v>
      </c>
      <c r="AJ18" s="228"/>
    </row>
    <row r="19" spans="1:36" ht="18" customHeight="1">
      <c r="A19" s="218" t="s">
        <v>26</v>
      </c>
      <c r="B19" s="233">
        <v>293</v>
      </c>
      <c r="C19" s="227">
        <v>155</v>
      </c>
      <c r="D19" s="234">
        <v>147</v>
      </c>
      <c r="E19" s="235">
        <v>198</v>
      </c>
      <c r="F19" s="227">
        <v>230</v>
      </c>
      <c r="G19" s="229">
        <v>225</v>
      </c>
      <c r="H19" s="230"/>
      <c r="I19" s="236">
        <v>510</v>
      </c>
      <c r="J19" s="227">
        <v>57</v>
      </c>
      <c r="K19" s="234">
        <v>59</v>
      </c>
      <c r="L19" s="235">
        <v>105</v>
      </c>
      <c r="M19" s="227">
        <v>153</v>
      </c>
      <c r="N19" s="229">
        <v>173</v>
      </c>
      <c r="O19" s="230"/>
      <c r="P19" s="225">
        <v>22</v>
      </c>
      <c r="Q19" s="220">
        <v>8</v>
      </c>
      <c r="R19" s="221">
        <v>3</v>
      </c>
      <c r="S19" s="222">
        <v>5</v>
      </c>
      <c r="T19" s="220">
        <v>7</v>
      </c>
      <c r="U19" s="223">
        <v>7</v>
      </c>
      <c r="V19" s="224"/>
      <c r="W19" s="225">
        <v>1</v>
      </c>
      <c r="X19" s="220">
        <v>0</v>
      </c>
      <c r="Y19" s="221">
        <v>0</v>
      </c>
      <c r="Z19" s="222">
        <v>0</v>
      </c>
      <c r="AA19" s="220">
        <v>0</v>
      </c>
      <c r="AB19" s="220">
        <v>0</v>
      </c>
      <c r="AC19" s="226"/>
      <c r="AD19" s="225">
        <v>26</v>
      </c>
      <c r="AE19" s="220">
        <v>6</v>
      </c>
      <c r="AF19" s="221">
        <v>4</v>
      </c>
      <c r="AG19" s="222">
        <v>4</v>
      </c>
      <c r="AH19" s="220">
        <v>12</v>
      </c>
      <c r="AI19" s="227">
        <v>6</v>
      </c>
      <c r="AJ19" s="228"/>
    </row>
    <row r="20" spans="1:36" ht="18" customHeight="1">
      <c r="A20" s="218" t="s">
        <v>27</v>
      </c>
      <c r="B20" s="233">
        <v>99</v>
      </c>
      <c r="C20" s="227">
        <v>41</v>
      </c>
      <c r="D20" s="234">
        <v>21</v>
      </c>
      <c r="E20" s="235">
        <v>19</v>
      </c>
      <c r="F20" s="227">
        <v>45</v>
      </c>
      <c r="G20" s="229">
        <v>53</v>
      </c>
      <c r="H20" s="230"/>
      <c r="I20" s="236">
        <v>182</v>
      </c>
      <c r="J20" s="227">
        <v>12</v>
      </c>
      <c r="K20" s="234">
        <v>24</v>
      </c>
      <c r="L20" s="235">
        <v>26</v>
      </c>
      <c r="M20" s="227">
        <v>76</v>
      </c>
      <c r="N20" s="229">
        <v>104</v>
      </c>
      <c r="O20" s="230"/>
      <c r="P20" s="236">
        <v>4</v>
      </c>
      <c r="Q20" s="227">
        <v>1</v>
      </c>
      <c r="R20" s="234">
        <v>1</v>
      </c>
      <c r="S20" s="235">
        <v>5</v>
      </c>
      <c r="T20" s="227">
        <v>2</v>
      </c>
      <c r="U20" s="229">
        <v>2</v>
      </c>
      <c r="V20" s="230"/>
      <c r="W20" s="236">
        <v>0</v>
      </c>
      <c r="X20" s="227">
        <v>0</v>
      </c>
      <c r="Y20" s="234">
        <v>0</v>
      </c>
      <c r="Z20" s="235">
        <v>0</v>
      </c>
      <c r="AA20" s="227">
        <v>0</v>
      </c>
      <c r="AB20" s="227">
        <v>0</v>
      </c>
      <c r="AC20" s="231"/>
      <c r="AD20" s="236">
        <v>6</v>
      </c>
      <c r="AE20" s="227">
        <v>6</v>
      </c>
      <c r="AF20" s="234">
        <v>4</v>
      </c>
      <c r="AG20" s="235">
        <v>4</v>
      </c>
      <c r="AH20" s="227">
        <v>6</v>
      </c>
      <c r="AI20" s="227">
        <v>3</v>
      </c>
      <c r="AJ20" s="228"/>
    </row>
    <row r="21" spans="1:36" ht="18" customHeight="1">
      <c r="A21" s="218" t="s">
        <v>28</v>
      </c>
      <c r="B21" s="238">
        <v>78</v>
      </c>
      <c r="C21" s="239">
        <v>41</v>
      </c>
      <c r="D21" s="239">
        <v>32</v>
      </c>
      <c r="E21" s="240">
        <v>26</v>
      </c>
      <c r="F21" s="240">
        <v>28</v>
      </c>
      <c r="G21" s="241" t="s">
        <v>126</v>
      </c>
      <c r="H21" s="242"/>
      <c r="I21" s="243">
        <v>154</v>
      </c>
      <c r="J21" s="239">
        <v>36</v>
      </c>
      <c r="K21" s="239">
        <v>36</v>
      </c>
      <c r="L21" s="240">
        <v>48</v>
      </c>
      <c r="M21" s="240">
        <v>54</v>
      </c>
      <c r="N21" s="241" t="s">
        <v>126</v>
      </c>
      <c r="O21" s="242"/>
      <c r="P21" s="243">
        <v>12</v>
      </c>
      <c r="Q21" s="239">
        <v>20</v>
      </c>
      <c r="R21" s="239">
        <v>0</v>
      </c>
      <c r="S21" s="240">
        <v>1</v>
      </c>
      <c r="T21" s="240">
        <v>3</v>
      </c>
      <c r="U21" s="241" t="s">
        <v>126</v>
      </c>
      <c r="V21" s="242"/>
      <c r="W21" s="243">
        <v>1</v>
      </c>
      <c r="X21" s="239">
        <v>1</v>
      </c>
      <c r="Y21" s="239">
        <v>0</v>
      </c>
      <c r="Z21" s="240">
        <v>0</v>
      </c>
      <c r="AA21" s="240">
        <v>0</v>
      </c>
      <c r="AB21" s="240" t="s">
        <v>126</v>
      </c>
      <c r="AC21" s="244"/>
      <c r="AD21" s="243">
        <v>6</v>
      </c>
      <c r="AE21" s="239">
        <v>12</v>
      </c>
      <c r="AF21" s="239">
        <v>2</v>
      </c>
      <c r="AG21" s="240">
        <v>1</v>
      </c>
      <c r="AH21" s="227">
        <v>2</v>
      </c>
      <c r="AI21" s="227" t="s">
        <v>126</v>
      </c>
      <c r="AJ21" s="228"/>
    </row>
    <row r="22" spans="1:36" ht="18" customHeight="1">
      <c r="A22" s="218" t="s">
        <v>8</v>
      </c>
      <c r="B22" s="233">
        <v>102</v>
      </c>
      <c r="C22" s="227">
        <v>41</v>
      </c>
      <c r="D22" s="234">
        <v>34</v>
      </c>
      <c r="E22" s="235">
        <v>91</v>
      </c>
      <c r="F22" s="227">
        <v>109</v>
      </c>
      <c r="G22" s="229">
        <v>139</v>
      </c>
      <c r="H22" s="230"/>
      <c r="I22" s="236">
        <v>131</v>
      </c>
      <c r="J22" s="227">
        <v>9</v>
      </c>
      <c r="K22" s="234">
        <v>19</v>
      </c>
      <c r="L22" s="235">
        <v>54</v>
      </c>
      <c r="M22" s="227">
        <v>76</v>
      </c>
      <c r="N22" s="229">
        <v>106</v>
      </c>
      <c r="O22" s="230"/>
      <c r="P22" s="236">
        <v>6</v>
      </c>
      <c r="Q22" s="227">
        <v>1</v>
      </c>
      <c r="R22" s="234">
        <v>1</v>
      </c>
      <c r="S22" s="235">
        <v>0</v>
      </c>
      <c r="T22" s="227">
        <v>2</v>
      </c>
      <c r="U22" s="229">
        <v>4</v>
      </c>
      <c r="V22" s="230"/>
      <c r="W22" s="236">
        <v>0</v>
      </c>
      <c r="X22" s="227">
        <v>0</v>
      </c>
      <c r="Y22" s="234">
        <v>0</v>
      </c>
      <c r="Z22" s="235">
        <v>0</v>
      </c>
      <c r="AA22" s="227">
        <v>0</v>
      </c>
      <c r="AB22" s="227">
        <v>0</v>
      </c>
      <c r="AC22" s="231"/>
      <c r="AD22" s="236">
        <v>8</v>
      </c>
      <c r="AE22" s="227">
        <v>2</v>
      </c>
      <c r="AF22" s="234">
        <v>1</v>
      </c>
      <c r="AG22" s="235">
        <v>3</v>
      </c>
      <c r="AH22" s="227">
        <v>5</v>
      </c>
      <c r="AI22" s="227">
        <v>5</v>
      </c>
      <c r="AJ22" s="228"/>
    </row>
    <row r="23" spans="1:36" ht="18" customHeight="1">
      <c r="A23" s="218" t="s">
        <v>40</v>
      </c>
      <c r="B23" s="233" t="s">
        <v>145</v>
      </c>
      <c r="C23" s="234" t="s">
        <v>145</v>
      </c>
      <c r="D23" s="234">
        <v>57</v>
      </c>
      <c r="E23" s="235">
        <v>61</v>
      </c>
      <c r="F23" s="227">
        <v>48</v>
      </c>
      <c r="G23" s="245" t="s">
        <v>64</v>
      </c>
      <c r="H23" s="246"/>
      <c r="I23" s="236" t="s">
        <v>145</v>
      </c>
      <c r="J23" s="234" t="s">
        <v>145</v>
      </c>
      <c r="K23" s="234">
        <v>18</v>
      </c>
      <c r="L23" s="235">
        <v>16</v>
      </c>
      <c r="M23" s="227">
        <v>29</v>
      </c>
      <c r="N23" s="245" t="s">
        <v>64</v>
      </c>
      <c r="O23" s="246"/>
      <c r="P23" s="236" t="s">
        <v>145</v>
      </c>
      <c r="Q23" s="235" t="s">
        <v>145</v>
      </c>
      <c r="R23" s="234" t="s">
        <v>145</v>
      </c>
      <c r="S23" s="235" t="s">
        <v>145</v>
      </c>
      <c r="T23" s="227" t="s">
        <v>145</v>
      </c>
      <c r="U23" s="245" t="s">
        <v>64</v>
      </c>
      <c r="V23" s="246"/>
      <c r="W23" s="236" t="s">
        <v>145</v>
      </c>
      <c r="X23" s="236" t="s">
        <v>145</v>
      </c>
      <c r="Y23" s="234" t="s">
        <v>145</v>
      </c>
      <c r="Z23" s="235" t="s">
        <v>145</v>
      </c>
      <c r="AA23" s="227" t="s">
        <v>145</v>
      </c>
      <c r="AB23" s="227" t="s">
        <v>64</v>
      </c>
      <c r="AC23" s="231"/>
      <c r="AD23" s="236" t="s">
        <v>145</v>
      </c>
      <c r="AE23" s="247" t="s">
        <v>145</v>
      </c>
      <c r="AF23" s="234">
        <v>2</v>
      </c>
      <c r="AG23" s="235">
        <v>0</v>
      </c>
      <c r="AH23" s="227">
        <v>1</v>
      </c>
      <c r="AI23" s="248" t="s">
        <v>64</v>
      </c>
      <c r="AJ23" s="228"/>
    </row>
    <row r="24" spans="1:36" ht="18" customHeight="1">
      <c r="A24" s="218" t="s">
        <v>12</v>
      </c>
      <c r="B24" s="233">
        <v>86</v>
      </c>
      <c r="C24" s="227">
        <v>55</v>
      </c>
      <c r="D24" s="234">
        <v>57</v>
      </c>
      <c r="E24" s="235">
        <v>85</v>
      </c>
      <c r="F24" s="227">
        <v>80</v>
      </c>
      <c r="G24" s="229">
        <v>85</v>
      </c>
      <c r="H24" s="230"/>
      <c r="I24" s="236">
        <v>128</v>
      </c>
      <c r="J24" s="227">
        <v>7</v>
      </c>
      <c r="K24" s="234">
        <v>11</v>
      </c>
      <c r="L24" s="235">
        <v>25</v>
      </c>
      <c r="M24" s="227">
        <v>25</v>
      </c>
      <c r="N24" s="229">
        <v>29</v>
      </c>
      <c r="O24" s="230"/>
      <c r="P24" s="236">
        <v>7</v>
      </c>
      <c r="Q24" s="227">
        <v>0</v>
      </c>
      <c r="R24" s="234">
        <v>0</v>
      </c>
      <c r="S24" s="235">
        <v>1</v>
      </c>
      <c r="T24" s="227">
        <v>1</v>
      </c>
      <c r="U24" s="229">
        <v>1</v>
      </c>
      <c r="V24" s="230"/>
      <c r="W24" s="236">
        <v>0</v>
      </c>
      <c r="X24" s="227">
        <v>0</v>
      </c>
      <c r="Y24" s="234">
        <v>0</v>
      </c>
      <c r="Z24" s="235">
        <v>0</v>
      </c>
      <c r="AA24" s="227">
        <v>0</v>
      </c>
      <c r="AB24" s="227">
        <v>0</v>
      </c>
      <c r="AC24" s="231"/>
      <c r="AD24" s="236">
        <v>9</v>
      </c>
      <c r="AE24" s="227">
        <v>2</v>
      </c>
      <c r="AF24" s="234">
        <v>2</v>
      </c>
      <c r="AG24" s="235">
        <v>3</v>
      </c>
      <c r="AH24" s="227">
        <v>3</v>
      </c>
      <c r="AI24" s="227">
        <v>4</v>
      </c>
      <c r="AJ24" s="228"/>
    </row>
    <row r="25" spans="1:36" ht="18" customHeight="1">
      <c r="A25" s="218" t="s">
        <v>15</v>
      </c>
      <c r="B25" s="233"/>
      <c r="C25" s="227">
        <v>7</v>
      </c>
      <c r="D25" s="234">
        <v>6</v>
      </c>
      <c r="E25" s="235">
        <v>16</v>
      </c>
      <c r="F25" s="227">
        <v>16</v>
      </c>
      <c r="G25" s="229"/>
      <c r="H25" s="230"/>
      <c r="I25" s="236"/>
      <c r="J25" s="227">
        <v>0</v>
      </c>
      <c r="K25" s="234">
        <v>1</v>
      </c>
      <c r="L25" s="235">
        <v>6</v>
      </c>
      <c r="M25" s="227">
        <v>5</v>
      </c>
      <c r="N25" s="229"/>
      <c r="O25" s="230"/>
      <c r="P25" s="236"/>
      <c r="Q25" s="227">
        <v>0</v>
      </c>
      <c r="R25" s="234">
        <v>0</v>
      </c>
      <c r="S25" s="235">
        <v>1</v>
      </c>
      <c r="T25" s="227">
        <v>0</v>
      </c>
      <c r="U25" s="229"/>
      <c r="V25" s="230"/>
      <c r="W25" s="236"/>
      <c r="X25" s="227">
        <v>0</v>
      </c>
      <c r="Y25" s="234">
        <v>0</v>
      </c>
      <c r="Z25" s="235">
        <v>0</v>
      </c>
      <c r="AA25" s="227">
        <v>0</v>
      </c>
      <c r="AB25" s="227"/>
      <c r="AC25" s="231"/>
      <c r="AD25" s="236"/>
      <c r="AE25" s="227">
        <v>0</v>
      </c>
      <c r="AF25" s="234">
        <v>0</v>
      </c>
      <c r="AG25" s="235">
        <v>1</v>
      </c>
      <c r="AH25" s="227">
        <v>1</v>
      </c>
      <c r="AI25" s="227"/>
      <c r="AJ25" s="228"/>
    </row>
    <row r="26" spans="1:36" ht="18" customHeight="1">
      <c r="A26" s="218" t="s">
        <v>17</v>
      </c>
      <c r="B26" s="233" t="s">
        <v>126</v>
      </c>
      <c r="C26" s="234" t="s">
        <v>126</v>
      </c>
      <c r="D26" s="234" t="s">
        <v>126</v>
      </c>
      <c r="E26" s="235" t="s">
        <v>126</v>
      </c>
      <c r="F26" s="227" t="s">
        <v>209</v>
      </c>
      <c r="G26" s="229" t="s">
        <v>126</v>
      </c>
      <c r="H26" s="230"/>
      <c r="I26" s="236" t="s">
        <v>126</v>
      </c>
      <c r="J26" s="234" t="s">
        <v>126</v>
      </c>
      <c r="K26" s="234" t="s">
        <v>126</v>
      </c>
      <c r="L26" s="235" t="s">
        <v>126</v>
      </c>
      <c r="M26" s="227" t="s">
        <v>209</v>
      </c>
      <c r="N26" s="229" t="s">
        <v>126</v>
      </c>
      <c r="O26" s="230"/>
      <c r="P26" s="236" t="s">
        <v>126</v>
      </c>
      <c r="Q26" s="234" t="s">
        <v>126</v>
      </c>
      <c r="R26" s="234" t="s">
        <v>126</v>
      </c>
      <c r="S26" s="235" t="s">
        <v>126</v>
      </c>
      <c r="T26" s="227" t="s">
        <v>209</v>
      </c>
      <c r="U26" s="229" t="s">
        <v>126</v>
      </c>
      <c r="V26" s="230"/>
      <c r="W26" s="236" t="s">
        <v>126</v>
      </c>
      <c r="X26" s="234" t="s">
        <v>126</v>
      </c>
      <c r="Y26" s="234" t="s">
        <v>126</v>
      </c>
      <c r="Z26" s="235" t="s">
        <v>126</v>
      </c>
      <c r="AA26" s="227" t="s">
        <v>209</v>
      </c>
      <c r="AB26" s="227" t="s">
        <v>126</v>
      </c>
      <c r="AC26" s="231"/>
      <c r="AD26" s="236" t="s">
        <v>126</v>
      </c>
      <c r="AE26" s="234" t="s">
        <v>126</v>
      </c>
      <c r="AF26" s="234" t="s">
        <v>126</v>
      </c>
      <c r="AG26" s="235" t="s">
        <v>126</v>
      </c>
      <c r="AH26" s="227" t="s">
        <v>209</v>
      </c>
      <c r="AI26" s="227" t="s">
        <v>126</v>
      </c>
      <c r="AJ26" s="228"/>
    </row>
    <row r="27" spans="1:36" ht="18" customHeight="1">
      <c r="A27" s="218" t="s">
        <v>16</v>
      </c>
      <c r="B27" s="233">
        <v>21</v>
      </c>
      <c r="C27" s="227">
        <v>8</v>
      </c>
      <c r="D27" s="234">
        <v>16</v>
      </c>
      <c r="E27" s="235">
        <v>26</v>
      </c>
      <c r="F27" s="227">
        <v>4</v>
      </c>
      <c r="G27" s="229">
        <v>4</v>
      </c>
      <c r="H27" s="230"/>
      <c r="I27" s="236">
        <v>64</v>
      </c>
      <c r="J27" s="234">
        <v>13</v>
      </c>
      <c r="K27" s="234">
        <v>42</v>
      </c>
      <c r="L27" s="235">
        <v>57</v>
      </c>
      <c r="M27" s="227">
        <v>20</v>
      </c>
      <c r="N27" s="229">
        <v>21</v>
      </c>
      <c r="O27" s="230"/>
      <c r="P27" s="236">
        <v>2</v>
      </c>
      <c r="Q27" s="227">
        <v>0</v>
      </c>
      <c r="R27" s="234">
        <v>0</v>
      </c>
      <c r="S27" s="235">
        <v>0</v>
      </c>
      <c r="T27" s="227">
        <v>0</v>
      </c>
      <c r="U27" s="229">
        <v>0</v>
      </c>
      <c r="V27" s="230"/>
      <c r="W27" s="236">
        <v>0</v>
      </c>
      <c r="X27" s="235">
        <v>0</v>
      </c>
      <c r="Y27" s="234">
        <v>0</v>
      </c>
      <c r="Z27" s="235">
        <v>0</v>
      </c>
      <c r="AA27" s="227">
        <v>0</v>
      </c>
      <c r="AB27" s="227">
        <v>0</v>
      </c>
      <c r="AC27" s="231"/>
      <c r="AD27" s="236">
        <v>6</v>
      </c>
      <c r="AE27" s="227">
        <v>1</v>
      </c>
      <c r="AF27" s="234">
        <v>0</v>
      </c>
      <c r="AG27" s="235">
        <v>0</v>
      </c>
      <c r="AH27" s="227">
        <v>0</v>
      </c>
      <c r="AI27" s="227">
        <v>0</v>
      </c>
      <c r="AJ27" s="228"/>
    </row>
    <row r="28" spans="1:36" ht="18" customHeight="1">
      <c r="A28" s="218" t="s">
        <v>18</v>
      </c>
      <c r="B28" s="233">
        <v>80</v>
      </c>
      <c r="C28" s="227">
        <v>83</v>
      </c>
      <c r="D28" s="234">
        <v>90</v>
      </c>
      <c r="E28" s="235">
        <v>86</v>
      </c>
      <c r="F28" s="227">
        <v>86</v>
      </c>
      <c r="G28" s="229"/>
      <c r="H28" s="230"/>
      <c r="I28" s="236">
        <v>148</v>
      </c>
      <c r="J28" s="234">
        <v>108</v>
      </c>
      <c r="K28" s="234">
        <v>117</v>
      </c>
      <c r="L28" s="235">
        <v>129</v>
      </c>
      <c r="M28" s="227">
        <v>142</v>
      </c>
      <c r="N28" s="229"/>
      <c r="O28" s="230"/>
      <c r="P28" s="236">
        <v>21</v>
      </c>
      <c r="Q28" s="227">
        <v>20</v>
      </c>
      <c r="R28" s="234">
        <v>21</v>
      </c>
      <c r="S28" s="235">
        <v>23</v>
      </c>
      <c r="T28" s="227">
        <v>19</v>
      </c>
      <c r="U28" s="229"/>
      <c r="V28" s="230"/>
      <c r="W28" s="236">
        <v>0</v>
      </c>
      <c r="X28" s="235">
        <v>0</v>
      </c>
      <c r="Y28" s="234">
        <v>0</v>
      </c>
      <c r="Z28" s="235">
        <v>0</v>
      </c>
      <c r="AA28" s="227">
        <v>0</v>
      </c>
      <c r="AB28" s="227"/>
      <c r="AC28" s="231"/>
      <c r="AD28" s="236">
        <v>5</v>
      </c>
      <c r="AE28" s="227">
        <v>12</v>
      </c>
      <c r="AF28" s="234">
        <v>12</v>
      </c>
      <c r="AG28" s="235">
        <v>12</v>
      </c>
      <c r="AH28" s="227">
        <v>14</v>
      </c>
      <c r="AI28" s="227"/>
      <c r="AJ28" s="228"/>
    </row>
    <row r="29" spans="1:36" ht="18" customHeight="1">
      <c r="A29" s="218" t="s">
        <v>41</v>
      </c>
      <c r="B29" s="219">
        <v>1664</v>
      </c>
      <c r="C29" s="220">
        <v>1679</v>
      </c>
      <c r="D29" s="221">
        <v>1811</v>
      </c>
      <c r="E29" s="222">
        <v>2033</v>
      </c>
      <c r="F29" s="220" t="s">
        <v>126</v>
      </c>
      <c r="G29" s="223" t="s">
        <v>126</v>
      </c>
      <c r="H29" s="224"/>
      <c r="I29" s="225">
        <v>1684</v>
      </c>
      <c r="J29" s="221">
        <v>1343</v>
      </c>
      <c r="K29" s="221">
        <v>1508</v>
      </c>
      <c r="L29" s="222">
        <v>1720</v>
      </c>
      <c r="M29" s="220" t="s">
        <v>126</v>
      </c>
      <c r="N29" s="223" t="s">
        <v>126</v>
      </c>
      <c r="O29" s="224"/>
      <c r="P29" s="225">
        <v>271</v>
      </c>
      <c r="Q29" s="220">
        <v>281</v>
      </c>
      <c r="R29" s="221">
        <v>306</v>
      </c>
      <c r="S29" s="222">
        <v>233</v>
      </c>
      <c r="T29" s="220" t="s">
        <v>126</v>
      </c>
      <c r="U29" s="223" t="s">
        <v>126</v>
      </c>
      <c r="V29" s="224"/>
      <c r="W29" s="225">
        <v>6</v>
      </c>
      <c r="X29" s="220">
        <v>2</v>
      </c>
      <c r="Y29" s="221">
        <v>4</v>
      </c>
      <c r="Z29" s="222">
        <v>6</v>
      </c>
      <c r="AA29" s="220" t="s">
        <v>126</v>
      </c>
      <c r="AB29" s="220" t="s">
        <v>126</v>
      </c>
      <c r="AC29" s="226"/>
      <c r="AD29" s="225">
        <v>104</v>
      </c>
      <c r="AE29" s="220">
        <v>105</v>
      </c>
      <c r="AF29" s="221">
        <v>137</v>
      </c>
      <c r="AG29" s="222">
        <v>141</v>
      </c>
      <c r="AH29" s="220" t="s">
        <v>126</v>
      </c>
      <c r="AI29" s="227" t="s">
        <v>126</v>
      </c>
      <c r="AJ29" s="228"/>
    </row>
    <row r="30" spans="1:36" ht="18" customHeight="1">
      <c r="A30" s="218" t="s">
        <v>29</v>
      </c>
      <c r="B30" s="219">
        <v>335</v>
      </c>
      <c r="C30" s="220">
        <v>100</v>
      </c>
      <c r="D30" s="221">
        <v>113</v>
      </c>
      <c r="E30" s="222">
        <v>140</v>
      </c>
      <c r="F30" s="220">
        <v>150</v>
      </c>
      <c r="G30" s="223">
        <v>140</v>
      </c>
      <c r="H30" s="224"/>
      <c r="I30" s="225">
        <v>736</v>
      </c>
      <c r="J30" s="220">
        <v>13</v>
      </c>
      <c r="K30" s="221">
        <v>35</v>
      </c>
      <c r="L30" s="222">
        <v>49</v>
      </c>
      <c r="M30" s="220">
        <v>66</v>
      </c>
      <c r="N30" s="223">
        <v>81</v>
      </c>
      <c r="O30" s="224"/>
      <c r="P30" s="225">
        <v>19</v>
      </c>
      <c r="Q30" s="220">
        <v>0</v>
      </c>
      <c r="R30" s="221">
        <v>3</v>
      </c>
      <c r="S30" s="222">
        <v>3</v>
      </c>
      <c r="T30" s="220">
        <v>5</v>
      </c>
      <c r="U30" s="223">
        <v>7</v>
      </c>
      <c r="V30" s="224"/>
      <c r="W30" s="225">
        <v>1</v>
      </c>
      <c r="X30" s="220">
        <v>0</v>
      </c>
      <c r="Y30" s="221">
        <v>0</v>
      </c>
      <c r="Z30" s="222">
        <v>0</v>
      </c>
      <c r="AA30" s="220">
        <v>0</v>
      </c>
      <c r="AB30" s="220">
        <v>0</v>
      </c>
      <c r="AC30" s="226"/>
      <c r="AD30" s="225">
        <v>31</v>
      </c>
      <c r="AE30" s="220">
        <v>4</v>
      </c>
      <c r="AF30" s="221">
        <v>2</v>
      </c>
      <c r="AG30" s="222">
        <v>3</v>
      </c>
      <c r="AH30" s="220">
        <v>5</v>
      </c>
      <c r="AI30" s="227">
        <v>5</v>
      </c>
      <c r="AJ30" s="228"/>
    </row>
    <row r="31" spans="1:36" ht="18" customHeight="1">
      <c r="A31" s="218" t="s">
        <v>7</v>
      </c>
      <c r="B31" s="219">
        <v>939</v>
      </c>
      <c r="C31" s="220">
        <v>820</v>
      </c>
      <c r="D31" s="221">
        <v>388</v>
      </c>
      <c r="E31" s="222">
        <v>477</v>
      </c>
      <c r="F31" s="220">
        <v>516</v>
      </c>
      <c r="G31" s="223">
        <v>579</v>
      </c>
      <c r="H31" s="224"/>
      <c r="I31" s="225">
        <v>1185</v>
      </c>
      <c r="J31" s="220">
        <v>795</v>
      </c>
      <c r="K31" s="221">
        <v>192</v>
      </c>
      <c r="L31" s="222">
        <v>317</v>
      </c>
      <c r="M31" s="220">
        <v>465</v>
      </c>
      <c r="N31" s="223">
        <v>660</v>
      </c>
      <c r="O31" s="224"/>
      <c r="P31" s="225">
        <v>182</v>
      </c>
      <c r="Q31" s="220">
        <v>172</v>
      </c>
      <c r="R31" s="221">
        <v>6</v>
      </c>
      <c r="S31" s="222">
        <v>29</v>
      </c>
      <c r="T31" s="220">
        <v>15</v>
      </c>
      <c r="U31" s="223">
        <v>21</v>
      </c>
      <c r="V31" s="224"/>
      <c r="W31" s="225">
        <v>4</v>
      </c>
      <c r="X31" s="220">
        <v>7</v>
      </c>
      <c r="Y31" s="221">
        <v>6</v>
      </c>
      <c r="Z31" s="222">
        <v>0</v>
      </c>
      <c r="AA31" s="220">
        <v>2</v>
      </c>
      <c r="AB31" s="220">
        <v>0</v>
      </c>
      <c r="AC31" s="226"/>
      <c r="AD31" s="225">
        <v>56</v>
      </c>
      <c r="AE31" s="220">
        <v>58</v>
      </c>
      <c r="AF31" s="221">
        <v>28</v>
      </c>
      <c r="AG31" s="222">
        <v>16</v>
      </c>
      <c r="AH31" s="220">
        <v>28</v>
      </c>
      <c r="AI31" s="227">
        <v>47</v>
      </c>
      <c r="AJ31" s="228"/>
    </row>
    <row r="32" spans="1:36" ht="18" customHeight="1">
      <c r="A32" s="218" t="s">
        <v>30</v>
      </c>
      <c r="B32" s="233">
        <v>186</v>
      </c>
      <c r="C32" s="227">
        <v>78</v>
      </c>
      <c r="D32" s="234">
        <v>78</v>
      </c>
      <c r="E32" s="235">
        <v>73</v>
      </c>
      <c r="F32" s="227">
        <v>83</v>
      </c>
      <c r="G32" s="229">
        <v>80</v>
      </c>
      <c r="H32" s="230"/>
      <c r="I32" s="236">
        <v>544</v>
      </c>
      <c r="J32" s="227">
        <v>10</v>
      </c>
      <c r="K32" s="234">
        <v>7</v>
      </c>
      <c r="L32" s="235">
        <v>12</v>
      </c>
      <c r="M32" s="227">
        <v>18</v>
      </c>
      <c r="N32" s="229">
        <v>21</v>
      </c>
      <c r="O32" s="230"/>
      <c r="P32" s="236">
        <v>1</v>
      </c>
      <c r="Q32" s="227">
        <v>0</v>
      </c>
      <c r="R32" s="234">
        <v>0</v>
      </c>
      <c r="S32" s="235">
        <v>2</v>
      </c>
      <c r="T32" s="227">
        <v>2</v>
      </c>
      <c r="U32" s="229">
        <v>2</v>
      </c>
      <c r="V32" s="230"/>
      <c r="W32" s="236">
        <v>2</v>
      </c>
      <c r="X32" s="227">
        <v>0</v>
      </c>
      <c r="Y32" s="234">
        <v>0</v>
      </c>
      <c r="Z32" s="235">
        <v>0</v>
      </c>
      <c r="AA32" s="227">
        <v>0</v>
      </c>
      <c r="AB32" s="227">
        <v>0</v>
      </c>
      <c r="AC32" s="231"/>
      <c r="AD32" s="236">
        <v>8</v>
      </c>
      <c r="AE32" s="227">
        <v>2</v>
      </c>
      <c r="AF32" s="234">
        <v>1</v>
      </c>
      <c r="AG32" s="235">
        <v>2</v>
      </c>
      <c r="AH32" s="227">
        <v>2</v>
      </c>
      <c r="AI32" s="227">
        <v>3</v>
      </c>
      <c r="AJ32" s="228"/>
    </row>
    <row r="33" spans="1:36" ht="18" customHeight="1">
      <c r="A33" s="218" t="s">
        <v>31</v>
      </c>
      <c r="B33" s="233" t="s">
        <v>62</v>
      </c>
      <c r="C33" s="227">
        <v>43</v>
      </c>
      <c r="D33" s="234">
        <v>48</v>
      </c>
      <c r="E33" s="235">
        <v>43</v>
      </c>
      <c r="F33" s="227">
        <v>53</v>
      </c>
      <c r="G33" s="229">
        <v>62</v>
      </c>
      <c r="H33" s="230"/>
      <c r="I33" s="236" t="s">
        <v>62</v>
      </c>
      <c r="J33" s="227">
        <v>6</v>
      </c>
      <c r="K33" s="234">
        <v>22</v>
      </c>
      <c r="L33" s="235">
        <v>13</v>
      </c>
      <c r="M33" s="227">
        <v>11</v>
      </c>
      <c r="N33" s="229">
        <v>25</v>
      </c>
      <c r="O33" s="230"/>
      <c r="P33" s="236" t="s">
        <v>62</v>
      </c>
      <c r="Q33" s="227">
        <v>0</v>
      </c>
      <c r="R33" s="234">
        <v>2</v>
      </c>
      <c r="S33" s="235">
        <v>0</v>
      </c>
      <c r="T33" s="227">
        <v>0</v>
      </c>
      <c r="U33" s="229">
        <v>2</v>
      </c>
      <c r="V33" s="230"/>
      <c r="W33" s="236" t="s">
        <v>62</v>
      </c>
      <c r="X33" s="227">
        <v>0</v>
      </c>
      <c r="Y33" s="234">
        <v>0</v>
      </c>
      <c r="Z33" s="235">
        <v>0</v>
      </c>
      <c r="AA33" s="227">
        <v>0</v>
      </c>
      <c r="AB33" s="227">
        <v>0</v>
      </c>
      <c r="AC33" s="231"/>
      <c r="AD33" s="236" t="s">
        <v>62</v>
      </c>
      <c r="AE33" s="227">
        <v>1</v>
      </c>
      <c r="AF33" s="234">
        <v>0</v>
      </c>
      <c r="AG33" s="235">
        <v>1</v>
      </c>
      <c r="AH33" s="227">
        <v>0</v>
      </c>
      <c r="AI33" s="227">
        <v>0</v>
      </c>
      <c r="AJ33" s="228"/>
    </row>
    <row r="34" spans="1:36" ht="18" customHeight="1">
      <c r="A34" s="218" t="s">
        <v>32</v>
      </c>
      <c r="B34" s="233">
        <v>257</v>
      </c>
      <c r="C34" s="227">
        <v>144</v>
      </c>
      <c r="D34" s="234">
        <v>168</v>
      </c>
      <c r="E34" s="235">
        <v>180</v>
      </c>
      <c r="F34" s="220">
        <v>192</v>
      </c>
      <c r="G34" s="223" t="s">
        <v>254</v>
      </c>
      <c r="H34" s="224"/>
      <c r="I34" s="236">
        <v>334</v>
      </c>
      <c r="J34" s="227">
        <v>9</v>
      </c>
      <c r="K34" s="234">
        <v>40</v>
      </c>
      <c r="L34" s="235">
        <v>38</v>
      </c>
      <c r="M34" s="220">
        <v>43</v>
      </c>
      <c r="N34" s="223" t="s">
        <v>254</v>
      </c>
      <c r="O34" s="224"/>
      <c r="P34" s="236">
        <v>15</v>
      </c>
      <c r="Q34" s="227">
        <v>0</v>
      </c>
      <c r="R34" s="234">
        <v>3</v>
      </c>
      <c r="S34" s="235">
        <v>2</v>
      </c>
      <c r="T34" s="220">
        <v>3</v>
      </c>
      <c r="U34" s="223" t="s">
        <v>254</v>
      </c>
      <c r="V34" s="224"/>
      <c r="W34" s="236">
        <v>0</v>
      </c>
      <c r="X34" s="227">
        <v>0</v>
      </c>
      <c r="Y34" s="234">
        <v>0</v>
      </c>
      <c r="Z34" s="235">
        <v>0</v>
      </c>
      <c r="AA34" s="220">
        <v>0</v>
      </c>
      <c r="AB34" s="220" t="s">
        <v>254</v>
      </c>
      <c r="AC34" s="226"/>
      <c r="AD34" s="236">
        <v>13</v>
      </c>
      <c r="AE34" s="227">
        <v>4</v>
      </c>
      <c r="AF34" s="234">
        <v>4</v>
      </c>
      <c r="AG34" s="235">
        <v>5</v>
      </c>
      <c r="AH34" s="220">
        <v>6</v>
      </c>
      <c r="AI34" s="227" t="s">
        <v>254</v>
      </c>
      <c r="AJ34" s="228"/>
    </row>
    <row r="35" spans="1:36" ht="18" customHeight="1">
      <c r="A35" s="218" t="s">
        <v>34</v>
      </c>
      <c r="B35" s="233">
        <v>495</v>
      </c>
      <c r="C35" s="227">
        <v>430</v>
      </c>
      <c r="D35" s="234">
        <v>452</v>
      </c>
      <c r="E35" s="235">
        <v>78</v>
      </c>
      <c r="F35" s="227">
        <v>127</v>
      </c>
      <c r="G35" s="229">
        <v>160</v>
      </c>
      <c r="H35" s="230"/>
      <c r="I35" s="236">
        <v>806</v>
      </c>
      <c r="J35" s="227">
        <v>573</v>
      </c>
      <c r="K35" s="234">
        <v>592</v>
      </c>
      <c r="L35" s="235">
        <v>16</v>
      </c>
      <c r="M35" s="227">
        <v>223</v>
      </c>
      <c r="N35" s="229">
        <v>194</v>
      </c>
      <c r="O35" s="230"/>
      <c r="P35" s="236">
        <v>106</v>
      </c>
      <c r="Q35" s="227">
        <v>103</v>
      </c>
      <c r="R35" s="234">
        <v>123</v>
      </c>
      <c r="S35" s="235">
        <v>0</v>
      </c>
      <c r="T35" s="227">
        <v>1</v>
      </c>
      <c r="U35" s="229">
        <v>3</v>
      </c>
      <c r="V35" s="230"/>
      <c r="W35" s="236">
        <v>2</v>
      </c>
      <c r="X35" s="227">
        <v>3</v>
      </c>
      <c r="Y35" s="234">
        <v>6</v>
      </c>
      <c r="Z35" s="235">
        <v>0</v>
      </c>
      <c r="AA35" s="227">
        <v>0</v>
      </c>
      <c r="AB35" s="227">
        <v>0</v>
      </c>
      <c r="AC35" s="231"/>
      <c r="AD35" s="236">
        <v>41</v>
      </c>
      <c r="AE35" s="227">
        <v>46</v>
      </c>
      <c r="AF35" s="234">
        <v>43</v>
      </c>
      <c r="AG35" s="235">
        <v>12</v>
      </c>
      <c r="AH35" s="227">
        <v>12</v>
      </c>
      <c r="AI35" s="227">
        <v>11</v>
      </c>
      <c r="AJ35" s="228"/>
    </row>
    <row r="36" spans="1:36" ht="18" customHeight="1">
      <c r="A36" s="218" t="s">
        <v>33</v>
      </c>
      <c r="B36" s="233">
        <v>93</v>
      </c>
      <c r="C36" s="227">
        <v>37</v>
      </c>
      <c r="D36" s="234">
        <v>34</v>
      </c>
      <c r="E36" s="235">
        <v>25</v>
      </c>
      <c r="F36" s="227">
        <v>38</v>
      </c>
      <c r="G36" s="229">
        <v>39</v>
      </c>
      <c r="H36" s="230"/>
      <c r="I36" s="236">
        <v>148</v>
      </c>
      <c r="J36" s="227">
        <v>1</v>
      </c>
      <c r="K36" s="234">
        <v>2</v>
      </c>
      <c r="L36" s="235">
        <v>0</v>
      </c>
      <c r="M36" s="227">
        <v>4</v>
      </c>
      <c r="N36" s="229">
        <v>3</v>
      </c>
      <c r="O36" s="230"/>
      <c r="P36" s="236">
        <v>5</v>
      </c>
      <c r="Q36" s="227">
        <v>0</v>
      </c>
      <c r="R36" s="234">
        <v>0</v>
      </c>
      <c r="S36" s="235">
        <v>0</v>
      </c>
      <c r="T36" s="227">
        <v>0</v>
      </c>
      <c r="U36" s="229">
        <v>0</v>
      </c>
      <c r="V36" s="230"/>
      <c r="W36" s="236">
        <v>0</v>
      </c>
      <c r="X36" s="227">
        <v>0</v>
      </c>
      <c r="Y36" s="234">
        <v>0</v>
      </c>
      <c r="Z36" s="235">
        <v>0</v>
      </c>
      <c r="AA36" s="227">
        <v>0</v>
      </c>
      <c r="AB36" s="227">
        <v>0</v>
      </c>
      <c r="AC36" s="231"/>
      <c r="AD36" s="236">
        <v>1</v>
      </c>
      <c r="AE36" s="227">
        <v>0</v>
      </c>
      <c r="AF36" s="234">
        <v>0</v>
      </c>
      <c r="AG36" s="235">
        <v>0</v>
      </c>
      <c r="AH36" s="227">
        <v>0</v>
      </c>
      <c r="AI36" s="227">
        <v>0</v>
      </c>
      <c r="AJ36" s="228"/>
    </row>
    <row r="37" spans="1:36" ht="18" customHeight="1">
      <c r="A37" s="218" t="s">
        <v>6</v>
      </c>
      <c r="B37" s="233">
        <v>140</v>
      </c>
      <c r="C37" s="227">
        <v>73</v>
      </c>
      <c r="D37" s="234">
        <v>78</v>
      </c>
      <c r="E37" s="235">
        <v>93</v>
      </c>
      <c r="F37" s="227">
        <v>74</v>
      </c>
      <c r="G37" s="229">
        <v>74</v>
      </c>
      <c r="H37" s="230"/>
      <c r="I37" s="236">
        <v>285</v>
      </c>
      <c r="J37" s="227">
        <v>5</v>
      </c>
      <c r="K37" s="234">
        <v>24</v>
      </c>
      <c r="L37" s="235">
        <v>23</v>
      </c>
      <c r="M37" s="227">
        <v>12</v>
      </c>
      <c r="N37" s="229">
        <v>22</v>
      </c>
      <c r="O37" s="230"/>
      <c r="P37" s="236">
        <v>12</v>
      </c>
      <c r="Q37" s="227">
        <v>0</v>
      </c>
      <c r="R37" s="234">
        <v>1</v>
      </c>
      <c r="S37" s="235">
        <v>0</v>
      </c>
      <c r="T37" s="227">
        <v>1</v>
      </c>
      <c r="U37" s="229">
        <v>4</v>
      </c>
      <c r="V37" s="230"/>
      <c r="W37" s="236">
        <v>0</v>
      </c>
      <c r="X37" s="227">
        <v>0</v>
      </c>
      <c r="Y37" s="234">
        <v>0</v>
      </c>
      <c r="Z37" s="235">
        <v>0</v>
      </c>
      <c r="AA37" s="227">
        <v>0</v>
      </c>
      <c r="AB37" s="227">
        <v>0</v>
      </c>
      <c r="AC37" s="231"/>
      <c r="AD37" s="236">
        <v>5</v>
      </c>
      <c r="AE37" s="227">
        <v>5</v>
      </c>
      <c r="AF37" s="234">
        <v>3</v>
      </c>
      <c r="AG37" s="235">
        <v>2</v>
      </c>
      <c r="AH37" s="227">
        <v>2</v>
      </c>
      <c r="AI37" s="227">
        <v>3</v>
      </c>
      <c r="AJ37" s="228"/>
    </row>
    <row r="38" spans="1:36" ht="18" customHeight="1">
      <c r="A38" s="218" t="s">
        <v>35</v>
      </c>
      <c r="B38" s="233">
        <v>81</v>
      </c>
      <c r="C38" s="227">
        <v>43</v>
      </c>
      <c r="D38" s="234">
        <v>38</v>
      </c>
      <c r="E38" s="235">
        <v>19</v>
      </c>
      <c r="F38" s="227">
        <v>39</v>
      </c>
      <c r="G38" s="229">
        <v>44</v>
      </c>
      <c r="H38" s="230"/>
      <c r="I38" s="236">
        <v>212</v>
      </c>
      <c r="J38" s="227">
        <v>6</v>
      </c>
      <c r="K38" s="234">
        <v>30</v>
      </c>
      <c r="L38" s="235">
        <v>35</v>
      </c>
      <c r="M38" s="227">
        <v>54</v>
      </c>
      <c r="N38" s="229">
        <v>85</v>
      </c>
      <c r="O38" s="230"/>
      <c r="P38" s="236">
        <v>5</v>
      </c>
      <c r="Q38" s="227">
        <v>0</v>
      </c>
      <c r="R38" s="234">
        <v>2</v>
      </c>
      <c r="S38" s="235">
        <v>4</v>
      </c>
      <c r="T38" s="227">
        <v>6</v>
      </c>
      <c r="U38" s="229">
        <v>6</v>
      </c>
      <c r="V38" s="230"/>
      <c r="W38" s="236">
        <v>1</v>
      </c>
      <c r="X38" s="227">
        <v>0</v>
      </c>
      <c r="Y38" s="234">
        <v>0</v>
      </c>
      <c r="Z38" s="235">
        <v>0</v>
      </c>
      <c r="AA38" s="227">
        <v>0</v>
      </c>
      <c r="AB38" s="227">
        <v>1</v>
      </c>
      <c r="AC38" s="231"/>
      <c r="AD38" s="236">
        <v>12</v>
      </c>
      <c r="AE38" s="227">
        <v>3</v>
      </c>
      <c r="AF38" s="234">
        <v>5</v>
      </c>
      <c r="AG38" s="235">
        <v>5</v>
      </c>
      <c r="AH38" s="227">
        <v>2</v>
      </c>
      <c r="AI38" s="227">
        <v>5</v>
      </c>
      <c r="AJ38" s="228"/>
    </row>
    <row r="39" spans="1:36" ht="18" customHeight="1">
      <c r="A39" s="218" t="s">
        <v>36</v>
      </c>
      <c r="B39" s="238">
        <v>12</v>
      </c>
      <c r="C39" s="239">
        <v>8</v>
      </c>
      <c r="D39" s="239">
        <v>9</v>
      </c>
      <c r="E39" s="240">
        <v>6</v>
      </c>
      <c r="F39" s="240">
        <v>10</v>
      </c>
      <c r="G39" s="241">
        <v>4</v>
      </c>
      <c r="H39" s="242"/>
      <c r="I39" s="243">
        <v>41</v>
      </c>
      <c r="J39" s="239">
        <v>8</v>
      </c>
      <c r="K39" s="239">
        <v>14</v>
      </c>
      <c r="L39" s="240">
        <v>15</v>
      </c>
      <c r="M39" s="240">
        <v>22</v>
      </c>
      <c r="N39" s="241">
        <v>54</v>
      </c>
      <c r="O39" s="242"/>
      <c r="P39" s="243">
        <v>2</v>
      </c>
      <c r="Q39" s="239">
        <v>1</v>
      </c>
      <c r="R39" s="239">
        <v>1</v>
      </c>
      <c r="S39" s="240">
        <v>0</v>
      </c>
      <c r="T39" s="240">
        <v>0</v>
      </c>
      <c r="U39" s="241">
        <v>1</v>
      </c>
      <c r="V39" s="242"/>
      <c r="W39" s="243">
        <v>0</v>
      </c>
      <c r="X39" s="239">
        <v>0</v>
      </c>
      <c r="Y39" s="239">
        <v>0</v>
      </c>
      <c r="Z39" s="240">
        <v>0</v>
      </c>
      <c r="AA39" s="240">
        <v>0</v>
      </c>
      <c r="AB39" s="240">
        <v>0</v>
      </c>
      <c r="AC39" s="244"/>
      <c r="AD39" s="243">
        <v>4</v>
      </c>
      <c r="AE39" s="239">
        <v>0</v>
      </c>
      <c r="AF39" s="239">
        <v>0</v>
      </c>
      <c r="AG39" s="240">
        <v>0</v>
      </c>
      <c r="AH39" s="240">
        <v>1</v>
      </c>
      <c r="AI39" s="227">
        <v>1</v>
      </c>
      <c r="AJ39" s="228"/>
    </row>
    <row r="40" spans="1:36" ht="18" customHeight="1">
      <c r="A40" s="218" t="s">
        <v>20</v>
      </c>
      <c r="B40" s="233">
        <v>0</v>
      </c>
      <c r="C40" s="227">
        <v>0</v>
      </c>
      <c r="D40" s="234">
        <v>0</v>
      </c>
      <c r="E40" s="235">
        <v>1</v>
      </c>
      <c r="F40" s="227">
        <v>1</v>
      </c>
      <c r="G40" s="229">
        <v>2</v>
      </c>
      <c r="H40" s="230"/>
      <c r="I40" s="236">
        <v>0</v>
      </c>
      <c r="J40" s="227">
        <v>0</v>
      </c>
      <c r="K40" s="234">
        <v>0</v>
      </c>
      <c r="L40" s="235">
        <v>1</v>
      </c>
      <c r="M40" s="227">
        <v>3</v>
      </c>
      <c r="N40" s="229">
        <v>5</v>
      </c>
      <c r="O40" s="230"/>
      <c r="P40" s="236">
        <v>0</v>
      </c>
      <c r="Q40" s="227">
        <v>0</v>
      </c>
      <c r="R40" s="234">
        <v>0</v>
      </c>
      <c r="S40" s="235">
        <v>0</v>
      </c>
      <c r="T40" s="227">
        <v>0</v>
      </c>
      <c r="U40" s="229">
        <v>1</v>
      </c>
      <c r="V40" s="230"/>
      <c r="W40" s="236">
        <v>0</v>
      </c>
      <c r="X40" s="227">
        <v>0</v>
      </c>
      <c r="Y40" s="234">
        <v>0</v>
      </c>
      <c r="Z40" s="235">
        <v>0</v>
      </c>
      <c r="AA40" s="227">
        <v>0</v>
      </c>
      <c r="AB40" s="227">
        <v>0</v>
      </c>
      <c r="AC40" s="231"/>
      <c r="AD40" s="236">
        <v>0</v>
      </c>
      <c r="AE40" s="227">
        <v>0</v>
      </c>
      <c r="AF40" s="234">
        <v>0</v>
      </c>
      <c r="AG40" s="235">
        <v>0</v>
      </c>
      <c r="AH40" s="227">
        <v>1</v>
      </c>
      <c r="AI40" s="227">
        <v>1</v>
      </c>
      <c r="AJ40" s="228"/>
    </row>
    <row r="41" spans="1:36" ht="18" customHeight="1">
      <c r="A41" s="218" t="s">
        <v>19</v>
      </c>
      <c r="B41" s="233">
        <v>8</v>
      </c>
      <c r="C41" s="227">
        <v>3</v>
      </c>
      <c r="D41" s="234">
        <v>3</v>
      </c>
      <c r="E41" s="235">
        <v>1</v>
      </c>
      <c r="F41" s="227">
        <v>2</v>
      </c>
      <c r="G41" s="229">
        <v>2</v>
      </c>
      <c r="H41" s="230"/>
      <c r="I41" s="236">
        <v>21</v>
      </c>
      <c r="J41" s="227">
        <v>0</v>
      </c>
      <c r="K41" s="234">
        <v>0</v>
      </c>
      <c r="L41" s="235">
        <v>0</v>
      </c>
      <c r="M41" s="227">
        <v>1</v>
      </c>
      <c r="N41" s="229">
        <v>1</v>
      </c>
      <c r="O41" s="230"/>
      <c r="P41" s="236">
        <v>0</v>
      </c>
      <c r="Q41" s="227">
        <v>0</v>
      </c>
      <c r="R41" s="234">
        <v>0</v>
      </c>
      <c r="S41" s="235">
        <v>0</v>
      </c>
      <c r="T41" s="227">
        <v>2</v>
      </c>
      <c r="U41" s="229">
        <v>1</v>
      </c>
      <c r="V41" s="230"/>
      <c r="W41" s="236">
        <v>0</v>
      </c>
      <c r="X41" s="227">
        <v>0</v>
      </c>
      <c r="Y41" s="234">
        <v>0</v>
      </c>
      <c r="Z41" s="235">
        <v>0</v>
      </c>
      <c r="AA41" s="227">
        <v>0</v>
      </c>
      <c r="AB41" s="227">
        <v>0</v>
      </c>
      <c r="AC41" s="231"/>
      <c r="AD41" s="236">
        <v>0</v>
      </c>
      <c r="AE41" s="227">
        <v>0</v>
      </c>
      <c r="AF41" s="234">
        <v>0</v>
      </c>
      <c r="AG41" s="235">
        <v>0</v>
      </c>
      <c r="AH41" s="227">
        <v>1</v>
      </c>
      <c r="AI41" s="227">
        <v>0</v>
      </c>
      <c r="AJ41" s="228"/>
    </row>
    <row r="42" spans="1:36" ht="18" customHeight="1">
      <c r="A42" s="218" t="s">
        <v>37</v>
      </c>
      <c r="B42" s="233">
        <v>1</v>
      </c>
      <c r="C42" s="227">
        <v>1</v>
      </c>
      <c r="D42" s="234">
        <v>1</v>
      </c>
      <c r="E42" s="235">
        <v>1</v>
      </c>
      <c r="F42" s="227">
        <v>2</v>
      </c>
      <c r="G42" s="229">
        <v>1</v>
      </c>
      <c r="H42" s="230"/>
      <c r="I42" s="236">
        <v>0</v>
      </c>
      <c r="J42" s="227">
        <v>0</v>
      </c>
      <c r="K42" s="234">
        <v>0</v>
      </c>
      <c r="L42" s="235">
        <v>0</v>
      </c>
      <c r="M42" s="227">
        <v>0</v>
      </c>
      <c r="N42" s="229">
        <v>1</v>
      </c>
      <c r="O42" s="230"/>
      <c r="P42" s="236">
        <v>0</v>
      </c>
      <c r="Q42" s="227">
        <v>0</v>
      </c>
      <c r="R42" s="234">
        <v>0</v>
      </c>
      <c r="S42" s="235">
        <v>0</v>
      </c>
      <c r="T42" s="227">
        <v>0</v>
      </c>
      <c r="U42" s="229">
        <v>0</v>
      </c>
      <c r="V42" s="230"/>
      <c r="W42" s="236">
        <v>0</v>
      </c>
      <c r="X42" s="227">
        <v>0</v>
      </c>
      <c r="Y42" s="234">
        <v>0</v>
      </c>
      <c r="Z42" s="235">
        <v>0</v>
      </c>
      <c r="AA42" s="227">
        <v>0</v>
      </c>
      <c r="AB42" s="227">
        <v>0</v>
      </c>
      <c r="AC42" s="231"/>
      <c r="AD42" s="236">
        <v>0</v>
      </c>
      <c r="AE42" s="227">
        <v>0</v>
      </c>
      <c r="AF42" s="234">
        <v>0</v>
      </c>
      <c r="AG42" s="235">
        <v>0</v>
      </c>
      <c r="AH42" s="227">
        <v>0</v>
      </c>
      <c r="AI42" s="227">
        <v>0</v>
      </c>
      <c r="AJ42" s="228"/>
    </row>
    <row r="43" spans="1:36" ht="18" customHeight="1">
      <c r="A43" s="218" t="s">
        <v>11</v>
      </c>
      <c r="B43" s="233"/>
      <c r="C43" s="227"/>
      <c r="D43" s="234" t="s">
        <v>172</v>
      </c>
      <c r="E43" s="235">
        <v>384</v>
      </c>
      <c r="F43" s="227">
        <v>451</v>
      </c>
      <c r="G43" s="229">
        <v>455</v>
      </c>
      <c r="H43" s="230"/>
      <c r="I43" s="236"/>
      <c r="J43" s="227"/>
      <c r="K43" s="234" t="s">
        <v>172</v>
      </c>
      <c r="L43" s="235">
        <v>78</v>
      </c>
      <c r="M43" s="227">
        <v>87</v>
      </c>
      <c r="N43" s="229">
        <v>101</v>
      </c>
      <c r="O43" s="230"/>
      <c r="P43" s="236"/>
      <c r="Q43" s="227"/>
      <c r="R43" s="234" t="s">
        <v>172</v>
      </c>
      <c r="S43" s="235">
        <v>7</v>
      </c>
      <c r="T43" s="227">
        <v>7</v>
      </c>
      <c r="U43" s="229">
        <v>13</v>
      </c>
      <c r="V43" s="230"/>
      <c r="W43" s="236"/>
      <c r="X43" s="227"/>
      <c r="Y43" s="234" t="s">
        <v>172</v>
      </c>
      <c r="Z43" s="235">
        <v>0</v>
      </c>
      <c r="AA43" s="227">
        <v>1</v>
      </c>
      <c r="AB43" s="227">
        <v>0</v>
      </c>
      <c r="AC43" s="231"/>
      <c r="AD43" s="236"/>
      <c r="AE43" s="227"/>
      <c r="AF43" s="234" t="s">
        <v>171</v>
      </c>
      <c r="AG43" s="235">
        <v>8</v>
      </c>
      <c r="AH43" s="227">
        <v>7</v>
      </c>
      <c r="AI43" s="227">
        <v>11</v>
      </c>
      <c r="AJ43" s="228"/>
    </row>
    <row r="44" spans="1:36" ht="18" customHeight="1">
      <c r="A44" s="218" t="s">
        <v>38</v>
      </c>
      <c r="B44" s="233">
        <v>415</v>
      </c>
      <c r="C44" s="227">
        <v>88</v>
      </c>
      <c r="D44" s="234">
        <v>58</v>
      </c>
      <c r="E44" s="235">
        <v>63</v>
      </c>
      <c r="F44" s="227">
        <v>71</v>
      </c>
      <c r="G44" s="229">
        <v>69</v>
      </c>
      <c r="H44" s="230"/>
      <c r="I44" s="236">
        <v>668</v>
      </c>
      <c r="J44" s="227">
        <v>1</v>
      </c>
      <c r="K44" s="234">
        <v>26</v>
      </c>
      <c r="L44" s="235">
        <v>25</v>
      </c>
      <c r="M44" s="227">
        <v>34</v>
      </c>
      <c r="N44" s="229">
        <v>69</v>
      </c>
      <c r="O44" s="230"/>
      <c r="P44" s="236">
        <v>17</v>
      </c>
      <c r="Q44" s="227">
        <v>0</v>
      </c>
      <c r="R44" s="234">
        <v>0</v>
      </c>
      <c r="S44" s="235">
        <v>2</v>
      </c>
      <c r="T44" s="227">
        <v>2</v>
      </c>
      <c r="U44" s="229">
        <v>4</v>
      </c>
      <c r="V44" s="230"/>
      <c r="W44" s="236">
        <v>0</v>
      </c>
      <c r="X44" s="227">
        <v>0</v>
      </c>
      <c r="Y44" s="234">
        <v>0</v>
      </c>
      <c r="Z44" s="235">
        <v>0</v>
      </c>
      <c r="AA44" s="227">
        <v>0</v>
      </c>
      <c r="AB44" s="227">
        <v>0</v>
      </c>
      <c r="AC44" s="231"/>
      <c r="AD44" s="236">
        <v>13</v>
      </c>
      <c r="AE44" s="227">
        <v>1</v>
      </c>
      <c r="AF44" s="234">
        <v>1</v>
      </c>
      <c r="AG44" s="235">
        <v>1</v>
      </c>
      <c r="AH44" s="227">
        <v>0</v>
      </c>
      <c r="AI44" s="227">
        <v>2</v>
      </c>
      <c r="AJ44" s="228"/>
    </row>
    <row r="45" spans="1:36" ht="18" customHeight="1" thickBot="1">
      <c r="A45" s="249" t="s">
        <v>39</v>
      </c>
      <c r="B45" s="250" t="s">
        <v>64</v>
      </c>
      <c r="C45" s="251">
        <v>36</v>
      </c>
      <c r="D45" s="252">
        <v>35</v>
      </c>
      <c r="E45" s="253">
        <v>38</v>
      </c>
      <c r="F45" s="251">
        <v>52</v>
      </c>
      <c r="G45" s="254">
        <v>58</v>
      </c>
      <c r="H45" s="255"/>
      <c r="I45" s="256" t="s">
        <v>64</v>
      </c>
      <c r="J45" s="251">
        <v>2</v>
      </c>
      <c r="K45" s="252">
        <v>15</v>
      </c>
      <c r="L45" s="253">
        <v>30</v>
      </c>
      <c r="M45" s="251">
        <v>41</v>
      </c>
      <c r="N45" s="254">
        <v>49</v>
      </c>
      <c r="O45" s="255"/>
      <c r="P45" s="256" t="s">
        <v>64</v>
      </c>
      <c r="Q45" s="251">
        <v>0</v>
      </c>
      <c r="R45" s="252">
        <v>0</v>
      </c>
      <c r="S45" s="253">
        <v>0</v>
      </c>
      <c r="T45" s="251">
        <v>2</v>
      </c>
      <c r="U45" s="254">
        <v>4</v>
      </c>
      <c r="V45" s="255"/>
      <c r="W45" s="256" t="s">
        <v>64</v>
      </c>
      <c r="X45" s="251">
        <v>0</v>
      </c>
      <c r="Y45" s="252">
        <v>0</v>
      </c>
      <c r="Z45" s="253">
        <v>0</v>
      </c>
      <c r="AA45" s="251">
        <v>0</v>
      </c>
      <c r="AB45" s="251">
        <v>0</v>
      </c>
      <c r="AC45" s="257"/>
      <c r="AD45" s="256" t="s">
        <v>64</v>
      </c>
      <c r="AE45" s="251">
        <v>1</v>
      </c>
      <c r="AF45" s="252">
        <v>1</v>
      </c>
      <c r="AG45" s="253">
        <v>1</v>
      </c>
      <c r="AH45" s="251">
        <v>0</v>
      </c>
      <c r="AI45" s="251">
        <v>1</v>
      </c>
      <c r="AJ45" s="258"/>
    </row>
    <row r="46" spans="1:36" ht="24" customHeight="1" thickBot="1">
      <c r="A46" s="48" t="s">
        <v>208</v>
      </c>
      <c r="B46" s="131">
        <f aca="true" t="shared" si="0" ref="B46:K46">SUM(B5:B45)</f>
        <v>13813</v>
      </c>
      <c r="C46" s="132">
        <f t="shared" si="0"/>
        <v>5249</v>
      </c>
      <c r="D46" s="133">
        <f t="shared" si="0"/>
        <v>5075</v>
      </c>
      <c r="E46" s="133">
        <f t="shared" si="0"/>
        <v>5711</v>
      </c>
      <c r="F46" s="133">
        <f t="shared" si="0"/>
        <v>4098</v>
      </c>
      <c r="G46" s="132">
        <f t="shared" si="0"/>
        <v>3866</v>
      </c>
      <c r="H46" s="135"/>
      <c r="I46" s="136">
        <f t="shared" si="0"/>
        <v>21582</v>
      </c>
      <c r="J46" s="132">
        <f t="shared" si="0"/>
        <v>3149</v>
      </c>
      <c r="K46" s="133">
        <f t="shared" si="0"/>
        <v>3307</v>
      </c>
      <c r="L46" s="133">
        <f aca="true" t="shared" si="1" ref="L46:AB46">SUM(L5:L45)</f>
        <v>3608</v>
      </c>
      <c r="M46" s="133">
        <f t="shared" si="1"/>
        <v>2920</v>
      </c>
      <c r="N46" s="132">
        <f t="shared" si="1"/>
        <v>2935</v>
      </c>
      <c r="O46" s="135"/>
      <c r="P46" s="134">
        <f t="shared" si="1"/>
        <v>1195</v>
      </c>
      <c r="Q46" s="132">
        <f t="shared" si="1"/>
        <v>617</v>
      </c>
      <c r="R46" s="133">
        <f>SUM(R5:R45)</f>
        <v>492</v>
      </c>
      <c r="S46" s="133">
        <f t="shared" si="1"/>
        <v>372</v>
      </c>
      <c r="T46" s="133">
        <f t="shared" si="1"/>
        <v>126</v>
      </c>
      <c r="U46" s="132">
        <f t="shared" si="1"/>
        <v>128</v>
      </c>
      <c r="V46" s="135"/>
      <c r="W46" s="134">
        <f t="shared" si="1"/>
        <v>24</v>
      </c>
      <c r="X46" s="132">
        <f t="shared" si="1"/>
        <v>16</v>
      </c>
      <c r="Y46" s="133">
        <f>SUM(Y5:Y45)</f>
        <v>17</v>
      </c>
      <c r="Z46" s="133">
        <f t="shared" si="1"/>
        <v>26</v>
      </c>
      <c r="AA46" s="133">
        <f t="shared" si="1"/>
        <v>7</v>
      </c>
      <c r="AB46" s="132">
        <f t="shared" si="1"/>
        <v>3</v>
      </c>
      <c r="AC46" s="135"/>
      <c r="AD46" s="136">
        <f aca="true" t="shared" si="2" ref="AD46:AI46">SUM(AD5:AD45)</f>
        <v>822</v>
      </c>
      <c r="AE46" s="132">
        <f t="shared" si="2"/>
        <v>292</v>
      </c>
      <c r="AF46" s="132">
        <f t="shared" si="2"/>
        <v>281</v>
      </c>
      <c r="AG46" s="133">
        <f t="shared" si="2"/>
        <v>258</v>
      </c>
      <c r="AH46" s="133">
        <f t="shared" si="2"/>
        <v>148</v>
      </c>
      <c r="AI46" s="132">
        <f t="shared" si="2"/>
        <v>161</v>
      </c>
      <c r="AJ46" s="259"/>
    </row>
    <row r="47" spans="1:34" ht="18" customHeight="1">
      <c r="A47" s="260"/>
      <c r="B47" s="34"/>
      <c r="C47" s="261"/>
      <c r="D47" s="261"/>
      <c r="E47" s="261"/>
      <c r="F47" s="261"/>
      <c r="G47" s="261"/>
      <c r="H47" s="261"/>
      <c r="I47" s="261"/>
      <c r="J47" s="261"/>
      <c r="K47" s="262"/>
      <c r="L47" s="263"/>
      <c r="M47" s="263"/>
      <c r="N47" s="263"/>
      <c r="O47" s="263"/>
      <c r="P47" s="263"/>
      <c r="Q47" s="263"/>
      <c r="R47" s="34"/>
      <c r="S47" s="34"/>
      <c r="T47" s="34"/>
      <c r="U47" s="34"/>
      <c r="V47" s="34"/>
      <c r="W47" s="11"/>
      <c r="Z47" s="261"/>
      <c r="AA47" s="261"/>
      <c r="AB47" s="261"/>
      <c r="AC47" s="261"/>
      <c r="AD47" s="261"/>
      <c r="AE47" s="261"/>
      <c r="AF47" s="261"/>
      <c r="AG47" s="261"/>
      <c r="AH47" s="261"/>
    </row>
    <row r="48" spans="1:34" ht="24" customHeight="1">
      <c r="A48" s="26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ht="18.75">
      <c r="A49" s="11"/>
    </row>
    <row r="50" ht="18.75">
      <c r="A50" s="11"/>
    </row>
    <row r="51" ht="18.75">
      <c r="A51" s="11"/>
    </row>
    <row r="52" ht="18.75">
      <c r="A52" s="11"/>
    </row>
    <row r="53" ht="18.75">
      <c r="A53" s="11"/>
    </row>
    <row r="54" ht="18.75">
      <c r="A54" s="11"/>
    </row>
    <row r="55" ht="18.75">
      <c r="A55" s="11"/>
    </row>
    <row r="56" ht="18.75">
      <c r="A56" s="11"/>
    </row>
    <row r="57" ht="18.75">
      <c r="A57" s="11"/>
    </row>
    <row r="58" ht="18.75">
      <c r="A58" s="11"/>
    </row>
    <row r="59" ht="18.75">
      <c r="A59" s="11"/>
    </row>
    <row r="60" ht="18.75">
      <c r="A60" s="11"/>
    </row>
    <row r="61" ht="18.75">
      <c r="A61" s="11"/>
    </row>
  </sheetData>
  <sheetProtection/>
  <mergeCells count="5">
    <mergeCell ref="B3:G3"/>
    <mergeCell ref="I3:N3"/>
    <mergeCell ref="AD3:AI3"/>
    <mergeCell ref="W3:AB3"/>
    <mergeCell ref="P3:U3"/>
  </mergeCells>
  <printOptions/>
  <pageMargins left="0.3" right="0.1968503937007874" top="0.6692913385826772" bottom="0.1968503937007874" header="0.36" footer="0.31496062992125984"/>
  <pageSetup horizontalDpi="300" verticalDpi="3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8.72265625" defaultRowHeight="18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8" sqref="G48"/>
    </sheetView>
  </sheetViews>
  <sheetFormatPr defaultColWidth="8.72265625" defaultRowHeight="18.75"/>
  <cols>
    <col min="1" max="2" width="10.36328125" style="0" customWidth="1"/>
    <col min="3" max="6" width="8.18359375" style="0" customWidth="1"/>
    <col min="7" max="8" width="8.6328125" style="0" customWidth="1"/>
    <col min="9" max="13" width="8.18359375" style="0" customWidth="1"/>
  </cols>
  <sheetData>
    <row r="1" ht="24" customHeight="1">
      <c r="B1" s="40" t="s">
        <v>272</v>
      </c>
    </row>
    <row r="2" spans="2:10" ht="15" customHeight="1" thickBot="1">
      <c r="B2" s="2"/>
      <c r="H2" s="17" t="s">
        <v>271</v>
      </c>
      <c r="I2" s="17"/>
      <c r="J2" s="50"/>
    </row>
    <row r="3" spans="1:13" ht="12" customHeight="1">
      <c r="A3" s="483" t="s">
        <v>0</v>
      </c>
      <c r="B3" s="483" t="s">
        <v>43</v>
      </c>
      <c r="C3" s="485" t="s">
        <v>46</v>
      </c>
      <c r="D3" s="486"/>
      <c r="E3" s="486"/>
      <c r="F3" s="487"/>
      <c r="G3" s="488" t="s">
        <v>45</v>
      </c>
      <c r="H3" s="488"/>
      <c r="I3" s="488"/>
      <c r="J3" s="488"/>
      <c r="K3" s="488"/>
      <c r="L3" s="488"/>
      <c r="M3" s="489"/>
    </row>
    <row r="4" spans="1:13" ht="30" customHeight="1" thickBot="1">
      <c r="A4" s="490"/>
      <c r="B4" s="484"/>
      <c r="C4" s="58" t="s">
        <v>47</v>
      </c>
      <c r="D4" s="54" t="s">
        <v>48</v>
      </c>
      <c r="E4" s="55" t="s">
        <v>44</v>
      </c>
      <c r="F4" s="59" t="s">
        <v>49</v>
      </c>
      <c r="G4" s="167" t="s">
        <v>284</v>
      </c>
      <c r="H4" s="55" t="s">
        <v>50</v>
      </c>
      <c r="I4" s="55" t="s">
        <v>173</v>
      </c>
      <c r="J4" s="55" t="s">
        <v>51</v>
      </c>
      <c r="K4" s="55" t="s">
        <v>174</v>
      </c>
      <c r="L4" s="56" t="s">
        <v>52</v>
      </c>
      <c r="M4" s="57" t="s">
        <v>175</v>
      </c>
    </row>
    <row r="5" spans="1:13" s="10" customFormat="1" ht="15" customHeight="1">
      <c r="A5" s="304" t="s">
        <v>1</v>
      </c>
      <c r="B5" s="399">
        <v>2665314</v>
      </c>
      <c r="C5" s="400">
        <v>602814</v>
      </c>
      <c r="D5" s="420">
        <v>288936</v>
      </c>
      <c r="E5" s="123">
        <f aca="true" t="shared" si="0" ref="E5:E46">C5/B5</f>
        <v>0.22616997471967656</v>
      </c>
      <c r="F5" s="305">
        <f aca="true" t="shared" si="1" ref="F5:F46">D5/B5</f>
        <v>0.10840598893788875</v>
      </c>
      <c r="G5" s="426">
        <v>1311523</v>
      </c>
      <c r="H5" s="420">
        <v>430548</v>
      </c>
      <c r="I5" s="123">
        <f>H5/G5</f>
        <v>0.32828093750548026</v>
      </c>
      <c r="J5" s="420">
        <v>176922</v>
      </c>
      <c r="K5" s="124">
        <f aca="true" t="shared" si="2" ref="K5:K38">J5/G5</f>
        <v>0.13489812988411182</v>
      </c>
      <c r="L5" s="431">
        <v>110001</v>
      </c>
      <c r="M5" s="305">
        <f>L5/G5</f>
        <v>0.08387271896871042</v>
      </c>
    </row>
    <row r="6" spans="1:13" s="10" customFormat="1" ht="15" customHeight="1">
      <c r="A6" s="168" t="s">
        <v>21</v>
      </c>
      <c r="B6" s="401">
        <v>354053</v>
      </c>
      <c r="C6" s="402">
        <v>71393</v>
      </c>
      <c r="D6" s="421">
        <v>32590</v>
      </c>
      <c r="E6" s="121">
        <f t="shared" si="0"/>
        <v>0.20164495146206923</v>
      </c>
      <c r="F6" s="122">
        <f t="shared" si="1"/>
        <v>0.09204836564017252</v>
      </c>
      <c r="G6" s="427">
        <v>157776</v>
      </c>
      <c r="H6" s="421">
        <v>10953</v>
      </c>
      <c r="I6" s="123">
        <f>H6/G6</f>
        <v>0.06942120474596897</v>
      </c>
      <c r="J6" s="421">
        <v>6735</v>
      </c>
      <c r="K6" s="124">
        <f t="shared" si="2"/>
        <v>0.04268710069972619</v>
      </c>
      <c r="L6" s="430" t="s">
        <v>64</v>
      </c>
      <c r="M6" s="122"/>
    </row>
    <row r="7" spans="1:13" s="10" customFormat="1" ht="15" customHeight="1">
      <c r="A7" s="168" t="s">
        <v>22</v>
      </c>
      <c r="B7" s="401">
        <v>395308</v>
      </c>
      <c r="C7" s="402">
        <v>88319</v>
      </c>
      <c r="D7" s="421">
        <v>40093</v>
      </c>
      <c r="E7" s="121">
        <f t="shared" si="0"/>
        <v>0.2234181954324223</v>
      </c>
      <c r="F7" s="122">
        <f t="shared" si="1"/>
        <v>0.10142218219717283</v>
      </c>
      <c r="G7" s="427">
        <v>177202</v>
      </c>
      <c r="H7" s="421">
        <v>44512</v>
      </c>
      <c r="I7" s="123">
        <f>H7/G7</f>
        <v>0.25119355312016795</v>
      </c>
      <c r="J7" s="421">
        <v>27161</v>
      </c>
      <c r="K7" s="124">
        <f t="shared" si="2"/>
        <v>0.15327705104908523</v>
      </c>
      <c r="L7" s="430">
        <v>17351</v>
      </c>
      <c r="M7" s="122">
        <f>L7/G7</f>
        <v>0.09791650207108273</v>
      </c>
    </row>
    <row r="8" spans="1:13" s="10" customFormat="1" ht="15" customHeight="1">
      <c r="A8" s="168" t="s">
        <v>23</v>
      </c>
      <c r="B8" s="401">
        <v>131267</v>
      </c>
      <c r="C8" s="402">
        <v>27696</v>
      </c>
      <c r="D8" s="421">
        <v>12143</v>
      </c>
      <c r="E8" s="121">
        <f t="shared" si="0"/>
        <v>0.21098981465257832</v>
      </c>
      <c r="F8" s="122">
        <f t="shared" si="1"/>
        <v>0.09250611349387126</v>
      </c>
      <c r="G8" s="427">
        <v>56494</v>
      </c>
      <c r="H8" s="421" t="s">
        <v>64</v>
      </c>
      <c r="I8" s="123"/>
      <c r="J8" s="421" t="s">
        <v>64</v>
      </c>
      <c r="K8" s="124"/>
      <c r="L8" s="430" t="s">
        <v>64</v>
      </c>
      <c r="M8" s="122"/>
    </row>
    <row r="9" spans="1:13" s="10" customFormat="1" ht="15" customHeight="1">
      <c r="A9" s="168" t="s">
        <v>3</v>
      </c>
      <c r="B9" s="401">
        <v>103199</v>
      </c>
      <c r="C9" s="402">
        <v>23346</v>
      </c>
      <c r="D9" s="421">
        <v>11051</v>
      </c>
      <c r="E9" s="121">
        <f t="shared" si="0"/>
        <v>0.22622312231707672</v>
      </c>
      <c r="F9" s="122">
        <f t="shared" si="1"/>
        <v>0.10708437097258694</v>
      </c>
      <c r="G9" s="427">
        <v>45987</v>
      </c>
      <c r="H9" s="421">
        <v>15270</v>
      </c>
      <c r="I9" s="123">
        <f>H9/G9</f>
        <v>0.3320503620588427</v>
      </c>
      <c r="J9" s="421">
        <v>4502</v>
      </c>
      <c r="K9" s="124">
        <f t="shared" si="2"/>
        <v>0.09789723182638571</v>
      </c>
      <c r="L9" s="430">
        <v>4864</v>
      </c>
      <c r="M9" s="122">
        <f>L9/G9</f>
        <v>0.10576902168004002</v>
      </c>
    </row>
    <row r="10" spans="1:13" s="10" customFormat="1" ht="15" customHeight="1">
      <c r="A10" s="168" t="s">
        <v>4</v>
      </c>
      <c r="B10" s="401">
        <v>357137</v>
      </c>
      <c r="C10" s="402">
        <v>85247</v>
      </c>
      <c r="D10" s="421">
        <v>36991</v>
      </c>
      <c r="E10" s="121">
        <f>C10/B10</f>
        <v>0.23869551460643953</v>
      </c>
      <c r="F10" s="122">
        <f t="shared" si="1"/>
        <v>0.10357649865457794</v>
      </c>
      <c r="G10" s="427">
        <v>154855</v>
      </c>
      <c r="H10" s="421" t="s">
        <v>64</v>
      </c>
      <c r="I10" s="123"/>
      <c r="J10" s="421">
        <v>50734</v>
      </c>
      <c r="K10" s="124">
        <f t="shared" si="2"/>
        <v>0.327622614704078</v>
      </c>
      <c r="L10" s="430" t="s">
        <v>64</v>
      </c>
      <c r="M10" s="122"/>
    </row>
    <row r="11" spans="1:13" s="10" customFormat="1" ht="15" customHeight="1">
      <c r="A11" s="168" t="s">
        <v>5</v>
      </c>
      <c r="B11" s="401">
        <v>275995</v>
      </c>
      <c r="C11" s="402">
        <v>53839</v>
      </c>
      <c r="D11" s="421">
        <v>22701</v>
      </c>
      <c r="E11" s="121">
        <f t="shared" si="0"/>
        <v>0.19507237449953804</v>
      </c>
      <c r="F11" s="122">
        <f t="shared" si="1"/>
        <v>0.08225149006322578</v>
      </c>
      <c r="G11" s="427">
        <v>116694</v>
      </c>
      <c r="H11" s="421" t="s">
        <v>64</v>
      </c>
      <c r="I11" s="123"/>
      <c r="J11" s="421">
        <v>7668</v>
      </c>
      <c r="K11" s="124">
        <f t="shared" si="2"/>
        <v>0.06571031929662194</v>
      </c>
      <c r="L11" s="430" t="s">
        <v>64</v>
      </c>
      <c r="M11" s="122"/>
    </row>
    <row r="12" spans="1:13" s="10" customFormat="1" ht="15" customHeight="1">
      <c r="A12" s="168" t="s">
        <v>9</v>
      </c>
      <c r="B12" s="401">
        <v>84500</v>
      </c>
      <c r="C12" s="402">
        <v>17476</v>
      </c>
      <c r="D12" s="421">
        <v>6597</v>
      </c>
      <c r="E12" s="121">
        <f>C12/B12</f>
        <v>0.20681656804733728</v>
      </c>
      <c r="F12" s="122">
        <f>D12/B12</f>
        <v>0.07807100591715976</v>
      </c>
      <c r="G12" s="427">
        <v>37485</v>
      </c>
      <c r="H12" s="421">
        <v>12240</v>
      </c>
      <c r="I12" s="123">
        <f>H12/G12</f>
        <v>0.32653061224489793</v>
      </c>
      <c r="J12" s="421">
        <v>4372</v>
      </c>
      <c r="K12" s="124">
        <f t="shared" si="2"/>
        <v>0.11663331999466453</v>
      </c>
      <c r="L12" s="430" t="s">
        <v>64</v>
      </c>
      <c r="M12" s="122"/>
    </row>
    <row r="13" spans="1:13" s="10" customFormat="1" ht="15" customHeight="1">
      <c r="A13" s="168" t="s">
        <v>24</v>
      </c>
      <c r="B13" s="401">
        <v>22621</v>
      </c>
      <c r="C13" s="402">
        <v>6586</v>
      </c>
      <c r="D13" s="421">
        <v>2733</v>
      </c>
      <c r="E13" s="121">
        <f t="shared" si="0"/>
        <v>0.2911453958710932</v>
      </c>
      <c r="F13" s="122">
        <f t="shared" si="1"/>
        <v>0.12081694001149375</v>
      </c>
      <c r="G13" s="427">
        <v>8839</v>
      </c>
      <c r="H13" s="421">
        <v>3925</v>
      </c>
      <c r="I13" s="123">
        <f>H13/G13</f>
        <v>0.4440547573254893</v>
      </c>
      <c r="J13" s="421">
        <v>570</v>
      </c>
      <c r="K13" s="124">
        <f t="shared" si="2"/>
        <v>0.06448693291096277</v>
      </c>
      <c r="L13" s="421">
        <v>1664</v>
      </c>
      <c r="M13" s="122">
        <f>L13/G13</f>
        <v>0.18825659011200363</v>
      </c>
    </row>
    <row r="14" spans="1:13" s="10" customFormat="1" ht="15" customHeight="1">
      <c r="A14" s="168" t="s">
        <v>14</v>
      </c>
      <c r="B14" s="401">
        <v>11897</v>
      </c>
      <c r="C14" s="402">
        <v>3338</v>
      </c>
      <c r="D14" s="421">
        <v>1701</v>
      </c>
      <c r="E14" s="121">
        <f t="shared" si="0"/>
        <v>0.2805749348575271</v>
      </c>
      <c r="F14" s="122">
        <f t="shared" si="1"/>
        <v>0.14297722114818862</v>
      </c>
      <c r="G14" s="427">
        <v>4683</v>
      </c>
      <c r="H14" s="421" t="s">
        <v>64</v>
      </c>
      <c r="I14" s="123"/>
      <c r="J14" s="421" t="s">
        <v>64</v>
      </c>
      <c r="K14" s="124"/>
      <c r="L14" s="421" t="s">
        <v>64</v>
      </c>
      <c r="M14" s="122"/>
    </row>
    <row r="15" spans="1:13" s="10" customFormat="1" ht="15" customHeight="1">
      <c r="A15" s="168" t="s">
        <v>13</v>
      </c>
      <c r="B15" s="401">
        <v>30580</v>
      </c>
      <c r="C15" s="402">
        <v>6648</v>
      </c>
      <c r="D15" s="421">
        <v>2919</v>
      </c>
      <c r="E15" s="121">
        <f t="shared" si="0"/>
        <v>0.2173969914977109</v>
      </c>
      <c r="F15" s="122">
        <f t="shared" si="1"/>
        <v>0.09545454545454546</v>
      </c>
      <c r="G15" s="427">
        <v>12545</v>
      </c>
      <c r="H15" s="421" t="s">
        <v>64</v>
      </c>
      <c r="I15" s="123"/>
      <c r="J15" s="421">
        <v>999</v>
      </c>
      <c r="K15" s="124">
        <f t="shared" si="2"/>
        <v>0.07963332004782782</v>
      </c>
      <c r="L15" s="430" t="s">
        <v>64</v>
      </c>
      <c r="M15" s="122"/>
    </row>
    <row r="16" spans="1:13" s="10" customFormat="1" ht="15" customHeight="1">
      <c r="A16" s="168" t="s">
        <v>2</v>
      </c>
      <c r="B16" s="401">
        <v>850737</v>
      </c>
      <c r="C16" s="402">
        <v>194303</v>
      </c>
      <c r="D16" s="421">
        <v>83997</v>
      </c>
      <c r="E16" s="121">
        <f t="shared" si="0"/>
        <v>0.22839373390366235</v>
      </c>
      <c r="F16" s="122">
        <f t="shared" si="1"/>
        <v>0.09873439147468607</v>
      </c>
      <c r="G16" s="427">
        <v>377326</v>
      </c>
      <c r="H16" s="421">
        <v>90286</v>
      </c>
      <c r="I16" s="123">
        <f>H16/G16</f>
        <v>0.23927850187901178</v>
      </c>
      <c r="J16" s="430">
        <v>52717</v>
      </c>
      <c r="K16" s="124">
        <f t="shared" si="2"/>
        <v>0.13971207921002</v>
      </c>
      <c r="L16" s="430" t="s">
        <v>64</v>
      </c>
      <c r="M16" s="122"/>
    </row>
    <row r="17" spans="1:13" s="10" customFormat="1" ht="15" customHeight="1">
      <c r="A17" s="168" t="s">
        <v>10</v>
      </c>
      <c r="B17" s="401">
        <v>58977</v>
      </c>
      <c r="C17" s="402">
        <v>13598</v>
      </c>
      <c r="D17" s="421">
        <v>6365</v>
      </c>
      <c r="E17" s="121">
        <f t="shared" si="0"/>
        <v>0.23056445733082387</v>
      </c>
      <c r="F17" s="122">
        <f t="shared" si="1"/>
        <v>0.10792342777693</v>
      </c>
      <c r="G17" s="427">
        <v>24490</v>
      </c>
      <c r="H17" s="421">
        <v>10028</v>
      </c>
      <c r="I17" s="123">
        <f>H17/G17</f>
        <v>0.40947325438954674</v>
      </c>
      <c r="J17" s="421">
        <v>3553</v>
      </c>
      <c r="K17" s="124">
        <f t="shared" si="2"/>
        <v>0.14507962433646387</v>
      </c>
      <c r="L17" s="430">
        <v>3484</v>
      </c>
      <c r="M17" s="122">
        <f>L17/G17</f>
        <v>0.14226214781543486</v>
      </c>
    </row>
    <row r="18" spans="1:13" s="10" customFormat="1" ht="15" customHeight="1">
      <c r="A18" s="168" t="s">
        <v>25</v>
      </c>
      <c r="B18" s="401">
        <v>77294</v>
      </c>
      <c r="C18" s="402">
        <v>15643</v>
      </c>
      <c r="D18" s="421">
        <v>7140</v>
      </c>
      <c r="E18" s="121">
        <f t="shared" si="0"/>
        <v>0.20238310865008927</v>
      </c>
      <c r="F18" s="122">
        <f t="shared" si="1"/>
        <v>0.0923745698243072</v>
      </c>
      <c r="G18" s="427">
        <v>33279</v>
      </c>
      <c r="H18" s="421" t="s">
        <v>64</v>
      </c>
      <c r="I18" s="123"/>
      <c r="J18" s="421" t="s">
        <v>64</v>
      </c>
      <c r="K18" s="124"/>
      <c r="L18" s="430" t="s">
        <v>64</v>
      </c>
      <c r="M18" s="122"/>
    </row>
    <row r="19" spans="1:13" s="10" customFormat="1" ht="15" customHeight="1">
      <c r="A19" s="168" t="s">
        <v>26</v>
      </c>
      <c r="B19" s="401">
        <v>202026</v>
      </c>
      <c r="C19" s="402">
        <v>44742</v>
      </c>
      <c r="D19" s="421">
        <v>20694</v>
      </c>
      <c r="E19" s="121">
        <f t="shared" si="0"/>
        <v>0.22146654391018977</v>
      </c>
      <c r="F19" s="122">
        <f>D19/B19</f>
        <v>0.1024323601912625</v>
      </c>
      <c r="G19" s="427">
        <v>84101</v>
      </c>
      <c r="H19" s="421" t="s">
        <v>64</v>
      </c>
      <c r="I19" s="123"/>
      <c r="J19" s="421" t="s">
        <v>64</v>
      </c>
      <c r="K19" s="124"/>
      <c r="L19" s="430" t="s">
        <v>64</v>
      </c>
      <c r="M19" s="122"/>
    </row>
    <row r="20" spans="1:13" s="10" customFormat="1" ht="15" customHeight="1">
      <c r="A20" s="168" t="s">
        <v>27</v>
      </c>
      <c r="B20" s="401">
        <v>90496</v>
      </c>
      <c r="C20" s="402">
        <v>19467</v>
      </c>
      <c r="D20" s="421">
        <v>8965</v>
      </c>
      <c r="E20" s="121">
        <f>C20/B20</f>
        <v>0.2151144801980198</v>
      </c>
      <c r="F20" s="122">
        <f>D20/B20</f>
        <v>0.09906515205091938</v>
      </c>
      <c r="G20" s="427">
        <v>36628</v>
      </c>
      <c r="H20" s="421">
        <v>14038</v>
      </c>
      <c r="I20" s="123">
        <f>H20/G20</f>
        <v>0.38325870918423066</v>
      </c>
      <c r="J20" s="421">
        <v>3222</v>
      </c>
      <c r="K20" s="124">
        <f t="shared" si="2"/>
        <v>0.087965490881293</v>
      </c>
      <c r="L20" s="430">
        <v>2973</v>
      </c>
      <c r="M20" s="122">
        <f>L20/G20</f>
        <v>0.0811674129081577</v>
      </c>
    </row>
    <row r="21" spans="1:13" s="10" customFormat="1" ht="15" customHeight="1">
      <c r="A21" s="168" t="s">
        <v>28</v>
      </c>
      <c r="B21" s="401">
        <v>102362</v>
      </c>
      <c r="C21" s="402">
        <v>22084</v>
      </c>
      <c r="D21" s="421">
        <v>10299</v>
      </c>
      <c r="E21" s="121">
        <f t="shared" si="0"/>
        <v>0.2157441237959399</v>
      </c>
      <c r="F21" s="122">
        <f t="shared" si="1"/>
        <v>0.10061350891932554</v>
      </c>
      <c r="G21" s="427">
        <v>43898</v>
      </c>
      <c r="H21" s="421" t="s">
        <v>64</v>
      </c>
      <c r="I21" s="123"/>
      <c r="J21" s="421">
        <v>5982</v>
      </c>
      <c r="K21" s="124">
        <f t="shared" si="2"/>
        <v>0.13627044512278463</v>
      </c>
      <c r="L21" s="430" t="s">
        <v>64</v>
      </c>
      <c r="M21" s="122"/>
    </row>
    <row r="22" spans="1:13" s="10" customFormat="1" ht="15" customHeight="1">
      <c r="A22" s="168" t="s">
        <v>8</v>
      </c>
      <c r="B22" s="401">
        <v>187524</v>
      </c>
      <c r="C22" s="402">
        <v>35431</v>
      </c>
      <c r="D22" s="421">
        <v>15141</v>
      </c>
      <c r="E22" s="121">
        <f t="shared" si="0"/>
        <v>0.18894114886627844</v>
      </c>
      <c r="F22" s="122">
        <f t="shared" si="1"/>
        <v>0.08074166506687144</v>
      </c>
      <c r="G22" s="427">
        <v>73771</v>
      </c>
      <c r="H22" s="421">
        <v>25485</v>
      </c>
      <c r="I22" s="123">
        <f>H22/G22</f>
        <v>0.3454609534912093</v>
      </c>
      <c r="J22" s="421">
        <v>8246</v>
      </c>
      <c r="K22" s="124">
        <f t="shared" si="2"/>
        <v>0.11177834108253921</v>
      </c>
      <c r="L22" s="430">
        <v>6301</v>
      </c>
      <c r="M22" s="122">
        <f>L22/G22</f>
        <v>0.08541296715511515</v>
      </c>
    </row>
    <row r="23" spans="1:13" s="10" customFormat="1" ht="15" customHeight="1">
      <c r="A23" s="168" t="s">
        <v>40</v>
      </c>
      <c r="B23" s="401">
        <v>64984</v>
      </c>
      <c r="C23" s="402">
        <v>14625</v>
      </c>
      <c r="D23" s="421">
        <v>6285</v>
      </c>
      <c r="E23" s="121">
        <f t="shared" si="0"/>
        <v>0.2250553982518774</v>
      </c>
      <c r="F23" s="122">
        <f t="shared" si="1"/>
        <v>0.096716114735935</v>
      </c>
      <c r="G23" s="427">
        <v>25410</v>
      </c>
      <c r="H23" s="421" t="s">
        <v>64</v>
      </c>
      <c r="I23" s="123"/>
      <c r="J23" s="421" t="s">
        <v>64</v>
      </c>
      <c r="K23" s="124"/>
      <c r="L23" s="430" t="s">
        <v>64</v>
      </c>
      <c r="M23" s="122"/>
    </row>
    <row r="24" spans="1:13" s="10" customFormat="1" ht="15" customHeight="1">
      <c r="A24" s="168" t="s">
        <v>12</v>
      </c>
      <c r="B24" s="401">
        <v>57888</v>
      </c>
      <c r="C24" s="402">
        <v>13568</v>
      </c>
      <c r="D24" s="421">
        <v>5634</v>
      </c>
      <c r="E24" s="121">
        <f>C24/B24</f>
        <v>0.23438363736871198</v>
      </c>
      <c r="F24" s="122">
        <f>D24/B24</f>
        <v>0.09732587064676616</v>
      </c>
      <c r="G24" s="427">
        <v>23357</v>
      </c>
      <c r="H24" s="421" t="s">
        <v>64</v>
      </c>
      <c r="I24" s="123"/>
      <c r="J24" s="421" t="s">
        <v>64</v>
      </c>
      <c r="K24" s="124"/>
      <c r="L24" s="430" t="s">
        <v>64</v>
      </c>
      <c r="M24" s="122"/>
    </row>
    <row r="25" spans="1:13" s="10" customFormat="1" ht="15" customHeight="1">
      <c r="A25" s="168" t="s">
        <v>15</v>
      </c>
      <c r="B25" s="401">
        <v>18067</v>
      </c>
      <c r="C25" s="402">
        <v>4202</v>
      </c>
      <c r="D25" s="421">
        <v>1984</v>
      </c>
      <c r="E25" s="121">
        <f t="shared" si="0"/>
        <v>0.2325787347096917</v>
      </c>
      <c r="F25" s="122">
        <f t="shared" si="1"/>
        <v>0.10981347207616096</v>
      </c>
      <c r="G25" s="427">
        <v>7561</v>
      </c>
      <c r="H25" s="421" t="s">
        <v>64</v>
      </c>
      <c r="I25" s="123"/>
      <c r="J25" s="421" t="s">
        <v>64</v>
      </c>
      <c r="K25" s="124"/>
      <c r="L25" s="421" t="s">
        <v>64</v>
      </c>
      <c r="M25" s="122"/>
    </row>
    <row r="26" spans="1:13" s="10" customFormat="1" ht="15" customHeight="1">
      <c r="A26" s="168" t="s">
        <v>17</v>
      </c>
      <c r="B26" s="401">
        <v>8299</v>
      </c>
      <c r="C26" s="402">
        <v>1787</v>
      </c>
      <c r="D26" s="421">
        <v>873</v>
      </c>
      <c r="E26" s="121">
        <f t="shared" si="0"/>
        <v>0.21532714784913845</v>
      </c>
      <c r="F26" s="122">
        <f t="shared" si="1"/>
        <v>0.10519339679479456</v>
      </c>
      <c r="G26" s="427">
        <v>3606</v>
      </c>
      <c r="H26" s="421" t="s">
        <v>64</v>
      </c>
      <c r="I26" s="123"/>
      <c r="J26" s="421" t="s">
        <v>64</v>
      </c>
      <c r="K26" s="124"/>
      <c r="L26" s="421" t="s">
        <v>64</v>
      </c>
      <c r="M26" s="122"/>
    </row>
    <row r="27" spans="1:13" s="10" customFormat="1" ht="15" customHeight="1">
      <c r="A27" s="168" t="s">
        <v>16</v>
      </c>
      <c r="B27" s="401">
        <v>44503</v>
      </c>
      <c r="C27" s="402">
        <v>9226</v>
      </c>
      <c r="D27" s="421">
        <v>3659</v>
      </c>
      <c r="E27" s="121">
        <f>C27/B27</f>
        <v>0.20731186661573378</v>
      </c>
      <c r="F27" s="122">
        <f>D27/B27</f>
        <v>0.08221917623530998</v>
      </c>
      <c r="G27" s="427">
        <v>16981</v>
      </c>
      <c r="H27" s="421" t="s">
        <v>64</v>
      </c>
      <c r="I27" s="123"/>
      <c r="J27" s="421" t="s">
        <v>64</v>
      </c>
      <c r="K27" s="124"/>
      <c r="L27" s="421" t="s">
        <v>64</v>
      </c>
      <c r="M27" s="122"/>
    </row>
    <row r="28" spans="1:13" s="10" customFormat="1" ht="15" customHeight="1">
      <c r="A28" s="168" t="s">
        <v>18</v>
      </c>
      <c r="B28" s="401">
        <v>17546</v>
      </c>
      <c r="C28" s="402">
        <v>5317</v>
      </c>
      <c r="D28" s="421">
        <v>2567</v>
      </c>
      <c r="E28" s="121">
        <f t="shared" si="0"/>
        <v>0.30303203009232876</v>
      </c>
      <c r="F28" s="122">
        <f t="shared" si="1"/>
        <v>0.14630115125954635</v>
      </c>
      <c r="G28" s="427">
        <v>7774</v>
      </c>
      <c r="H28" s="421" t="s">
        <v>64</v>
      </c>
      <c r="I28" s="123"/>
      <c r="J28" s="421" t="s">
        <v>64</v>
      </c>
      <c r="K28" s="124"/>
      <c r="L28" s="421" t="s">
        <v>64</v>
      </c>
      <c r="M28" s="122"/>
    </row>
    <row r="29" spans="1:13" s="10" customFormat="1" ht="15" customHeight="1">
      <c r="A29" s="168" t="s">
        <v>151</v>
      </c>
      <c r="B29" s="401">
        <v>332804</v>
      </c>
      <c r="C29" s="402">
        <v>78924</v>
      </c>
      <c r="D29" s="421">
        <v>31801</v>
      </c>
      <c r="E29" s="121">
        <f>C29/B29</f>
        <v>0.2371485919640389</v>
      </c>
      <c r="F29" s="122">
        <f>D29/B29</f>
        <v>0.0955547409285946</v>
      </c>
      <c r="G29" s="427">
        <v>154630</v>
      </c>
      <c r="H29" s="421">
        <v>58001</v>
      </c>
      <c r="I29" s="123">
        <f>H29/G29</f>
        <v>0.37509538899308026</v>
      </c>
      <c r="J29" s="421" t="s">
        <v>64</v>
      </c>
      <c r="K29" s="124"/>
      <c r="L29" s="430" t="s">
        <v>64</v>
      </c>
      <c r="M29" s="122"/>
    </row>
    <row r="30" spans="1:13" s="10" customFormat="1" ht="15" customHeight="1">
      <c r="A30" s="168" t="s">
        <v>29</v>
      </c>
      <c r="B30" s="401">
        <v>410142</v>
      </c>
      <c r="C30" s="402">
        <v>88461</v>
      </c>
      <c r="D30" s="421">
        <v>36411</v>
      </c>
      <c r="E30" s="121">
        <f>C30/B30</f>
        <v>0.2156838363298565</v>
      </c>
      <c r="F30" s="122">
        <f>D30/B30</f>
        <v>0.08877657006597715</v>
      </c>
      <c r="G30" s="427">
        <v>172878</v>
      </c>
      <c r="H30" s="421" t="s">
        <v>64</v>
      </c>
      <c r="I30" s="123"/>
      <c r="J30" s="421" t="s">
        <v>64</v>
      </c>
      <c r="K30" s="124"/>
      <c r="L30" s="430" t="s">
        <v>64</v>
      </c>
      <c r="M30" s="122"/>
    </row>
    <row r="31" spans="1:13" s="10" customFormat="1" ht="15" customHeight="1">
      <c r="A31" s="168" t="s">
        <v>7</v>
      </c>
      <c r="B31" s="401">
        <v>242696</v>
      </c>
      <c r="C31" s="402">
        <v>54250</v>
      </c>
      <c r="D31" s="421">
        <v>20973</v>
      </c>
      <c r="E31" s="121">
        <f t="shared" si="0"/>
        <v>0.22353067211655733</v>
      </c>
      <c r="F31" s="122">
        <f t="shared" si="1"/>
        <v>0.08641675182120842</v>
      </c>
      <c r="G31" s="427">
        <v>107872</v>
      </c>
      <c r="H31" s="421" t="s">
        <v>64</v>
      </c>
      <c r="I31" s="123"/>
      <c r="J31" s="421" t="s">
        <v>64</v>
      </c>
      <c r="K31" s="124"/>
      <c r="L31" s="430" t="s">
        <v>64</v>
      </c>
      <c r="M31" s="122"/>
    </row>
    <row r="32" spans="1:13" s="10" customFormat="1" ht="15" customHeight="1">
      <c r="A32" s="168" t="s">
        <v>30</v>
      </c>
      <c r="B32" s="401">
        <v>126317</v>
      </c>
      <c r="C32" s="402">
        <v>26943</v>
      </c>
      <c r="D32" s="421">
        <v>10613</v>
      </c>
      <c r="E32" s="121">
        <f t="shared" si="0"/>
        <v>0.2132967059065684</v>
      </c>
      <c r="F32" s="122">
        <f t="shared" si="1"/>
        <v>0.08401877815337604</v>
      </c>
      <c r="G32" s="427">
        <v>55408</v>
      </c>
      <c r="H32" s="421">
        <v>19498</v>
      </c>
      <c r="I32" s="123">
        <f>H32/G32</f>
        <v>0.3518986427952642</v>
      </c>
      <c r="J32" s="421">
        <v>7015</v>
      </c>
      <c r="K32" s="124">
        <f t="shared" si="2"/>
        <v>0.12660626624314178</v>
      </c>
      <c r="L32" s="430">
        <v>5223</v>
      </c>
      <c r="M32" s="122">
        <f>L32/G32</f>
        <v>0.0942643661565117</v>
      </c>
    </row>
    <row r="33" spans="1:13" s="10" customFormat="1" ht="15" customHeight="1">
      <c r="A33" s="168" t="s">
        <v>31</v>
      </c>
      <c r="B33" s="401">
        <v>78539</v>
      </c>
      <c r="C33" s="402">
        <v>17536</v>
      </c>
      <c r="D33" s="421">
        <v>6882</v>
      </c>
      <c r="E33" s="121">
        <f t="shared" si="0"/>
        <v>0.22327760730337795</v>
      </c>
      <c r="F33" s="122">
        <f t="shared" si="1"/>
        <v>0.08762525624212175</v>
      </c>
      <c r="G33" s="427">
        <v>31188</v>
      </c>
      <c r="H33" s="421" t="s">
        <v>64</v>
      </c>
      <c r="I33" s="123"/>
      <c r="J33" s="421" t="s">
        <v>64</v>
      </c>
      <c r="K33" s="124"/>
      <c r="L33" s="430" t="s">
        <v>64</v>
      </c>
      <c r="M33" s="122"/>
    </row>
    <row r="34" spans="1:13" s="10" customFormat="1" ht="15" customHeight="1">
      <c r="A34" s="168" t="s">
        <v>32</v>
      </c>
      <c r="B34" s="401">
        <v>124920</v>
      </c>
      <c r="C34" s="402">
        <v>30951</v>
      </c>
      <c r="D34" s="421">
        <v>12979</v>
      </c>
      <c r="E34" s="121">
        <f t="shared" si="0"/>
        <v>0.2477665706051873</v>
      </c>
      <c r="F34" s="122">
        <f t="shared" si="1"/>
        <v>0.10389849503682357</v>
      </c>
      <c r="G34" s="427">
        <v>54623</v>
      </c>
      <c r="H34" s="421">
        <v>14219</v>
      </c>
      <c r="I34" s="123">
        <f>H34/G34</f>
        <v>0.26031159035571094</v>
      </c>
      <c r="J34" s="421">
        <v>8390</v>
      </c>
      <c r="K34" s="124">
        <f t="shared" si="2"/>
        <v>0.15359830108196182</v>
      </c>
      <c r="L34" s="430">
        <v>5829</v>
      </c>
      <c r="M34" s="122">
        <f>L34/G34</f>
        <v>0.10671328927374915</v>
      </c>
    </row>
    <row r="35" spans="1:13" s="10" customFormat="1" ht="15" customHeight="1">
      <c r="A35" s="168" t="s">
        <v>34</v>
      </c>
      <c r="B35" s="401">
        <v>117140</v>
      </c>
      <c r="C35" s="402">
        <v>27945</v>
      </c>
      <c r="D35" s="421">
        <v>12443</v>
      </c>
      <c r="E35" s="121">
        <f t="shared" si="0"/>
        <v>0.23856069660235615</v>
      </c>
      <c r="F35" s="122">
        <f t="shared" si="1"/>
        <v>0.10622332252006146</v>
      </c>
      <c r="G35" s="427">
        <v>48809</v>
      </c>
      <c r="H35" s="421">
        <v>12688</v>
      </c>
      <c r="I35" s="123">
        <f>H35/G35</f>
        <v>0.2599520580220861</v>
      </c>
      <c r="J35" s="421">
        <v>7317</v>
      </c>
      <c r="K35" s="124">
        <f t="shared" si="2"/>
        <v>0.14991087709233952</v>
      </c>
      <c r="L35" s="430">
        <v>5371</v>
      </c>
      <c r="M35" s="122">
        <f>L35/G35</f>
        <v>0.11004118092974656</v>
      </c>
    </row>
    <row r="36" spans="1:13" s="10" customFormat="1" ht="15" customHeight="1">
      <c r="A36" s="168" t="s">
        <v>33</v>
      </c>
      <c r="B36" s="401">
        <v>66698</v>
      </c>
      <c r="C36" s="402">
        <v>15558</v>
      </c>
      <c r="D36" s="421">
        <v>7021</v>
      </c>
      <c r="E36" s="121">
        <f>C36/B36</f>
        <v>0.23326036762721522</v>
      </c>
      <c r="F36" s="122">
        <f>D36/B36</f>
        <v>0.10526552520315452</v>
      </c>
      <c r="G36" s="427">
        <v>28219</v>
      </c>
      <c r="H36" s="421">
        <v>11194</v>
      </c>
      <c r="I36" s="123">
        <f>H36/G36</f>
        <v>0.3966830858641341</v>
      </c>
      <c r="J36" s="421">
        <v>3815</v>
      </c>
      <c r="K36" s="124">
        <f t="shared" si="2"/>
        <v>0.1351926007300046</v>
      </c>
      <c r="L36" s="430" t="s">
        <v>64</v>
      </c>
      <c r="M36" s="122"/>
    </row>
    <row r="37" spans="1:13" s="10" customFormat="1" ht="15" customHeight="1">
      <c r="A37" s="168" t="s">
        <v>6</v>
      </c>
      <c r="B37" s="401">
        <v>118561</v>
      </c>
      <c r="C37" s="402">
        <v>27197</v>
      </c>
      <c r="D37" s="421">
        <v>12342</v>
      </c>
      <c r="E37" s="121">
        <f>C37/B37</f>
        <v>0.22939246463845617</v>
      </c>
      <c r="F37" s="122">
        <f>D37/B37</f>
        <v>0.10409831226119888</v>
      </c>
      <c r="G37" s="427">
        <v>49780</v>
      </c>
      <c r="H37" s="421" t="s">
        <v>64</v>
      </c>
      <c r="I37" s="123"/>
      <c r="J37" s="421" t="s">
        <v>64</v>
      </c>
      <c r="K37" s="124"/>
      <c r="L37" s="430" t="s">
        <v>64</v>
      </c>
      <c r="M37" s="122"/>
    </row>
    <row r="38" spans="1:13" s="10" customFormat="1" ht="15" customHeight="1">
      <c r="A38" s="168" t="s">
        <v>35</v>
      </c>
      <c r="B38" s="401">
        <v>113939</v>
      </c>
      <c r="C38" s="402">
        <v>29104</v>
      </c>
      <c r="D38" s="421">
        <v>12907</v>
      </c>
      <c r="E38" s="121">
        <f t="shared" si="0"/>
        <v>0.2554349257058601</v>
      </c>
      <c r="F38" s="122">
        <f t="shared" si="1"/>
        <v>0.1132799129358692</v>
      </c>
      <c r="G38" s="427">
        <v>46989</v>
      </c>
      <c r="H38" s="421">
        <v>18143</v>
      </c>
      <c r="I38" s="123">
        <f>H38/G38</f>
        <v>0.3861116431505246</v>
      </c>
      <c r="J38" s="421">
        <v>3786</v>
      </c>
      <c r="K38" s="124">
        <f t="shared" si="2"/>
        <v>0.08057204877737342</v>
      </c>
      <c r="L38" s="421">
        <v>5096</v>
      </c>
      <c r="M38" s="122">
        <f>L38/G38</f>
        <v>0.10845091404371236</v>
      </c>
    </row>
    <row r="39" spans="1:13" s="10" customFormat="1" ht="15" customHeight="1">
      <c r="A39" s="168" t="s">
        <v>36</v>
      </c>
      <c r="B39" s="401">
        <v>57685</v>
      </c>
      <c r="C39" s="402">
        <v>12841</v>
      </c>
      <c r="D39" s="421">
        <v>5577</v>
      </c>
      <c r="E39" s="121">
        <f t="shared" si="0"/>
        <v>0.2226055300338043</v>
      </c>
      <c r="F39" s="122">
        <f t="shared" si="1"/>
        <v>0.09668024616451418</v>
      </c>
      <c r="G39" s="427">
        <v>24127</v>
      </c>
      <c r="H39" s="421" t="s">
        <v>64</v>
      </c>
      <c r="I39" s="123"/>
      <c r="J39" s="421" t="s">
        <v>64</v>
      </c>
      <c r="K39" s="124"/>
      <c r="L39" s="430" t="s">
        <v>64</v>
      </c>
      <c r="M39" s="122"/>
    </row>
    <row r="40" spans="1:13" s="10" customFormat="1" ht="15" customHeight="1">
      <c r="A40" s="168" t="s">
        <v>20</v>
      </c>
      <c r="B40" s="401">
        <v>16362</v>
      </c>
      <c r="C40" s="402">
        <v>4242</v>
      </c>
      <c r="D40" s="421">
        <v>2046</v>
      </c>
      <c r="E40" s="121">
        <f>C40/B40</f>
        <v>0.25925925925925924</v>
      </c>
      <c r="F40" s="122">
        <f>D40/B40</f>
        <v>0.12504583791712504</v>
      </c>
      <c r="G40" s="427">
        <v>6263</v>
      </c>
      <c r="H40" s="421">
        <v>771</v>
      </c>
      <c r="I40" s="123">
        <f>H40/G40</f>
        <v>0.12310394379690244</v>
      </c>
      <c r="J40" s="421">
        <v>282</v>
      </c>
      <c r="K40" s="124">
        <f>J40/G40</f>
        <v>0.04502634520197988</v>
      </c>
      <c r="L40" s="421" t="s">
        <v>64</v>
      </c>
      <c r="M40" s="122"/>
    </row>
    <row r="41" spans="1:13" s="10" customFormat="1" ht="15" customHeight="1">
      <c r="A41" s="168" t="s">
        <v>19</v>
      </c>
      <c r="B41" s="401">
        <v>14216</v>
      </c>
      <c r="C41" s="402">
        <v>3082</v>
      </c>
      <c r="D41" s="421">
        <v>1374</v>
      </c>
      <c r="E41" s="121">
        <f t="shared" si="0"/>
        <v>0.21679797411367474</v>
      </c>
      <c r="F41" s="122">
        <f t="shared" si="1"/>
        <v>0.09665166010129432</v>
      </c>
      <c r="G41" s="427">
        <v>5251</v>
      </c>
      <c r="H41" s="421">
        <v>2178</v>
      </c>
      <c r="I41" s="123">
        <f>H41/G41</f>
        <v>0.4147781374976195</v>
      </c>
      <c r="J41" s="421" t="s">
        <v>64</v>
      </c>
      <c r="K41" s="124"/>
      <c r="L41" s="430" t="s">
        <v>64</v>
      </c>
      <c r="M41" s="122"/>
    </row>
    <row r="42" spans="1:13" s="10" customFormat="1" ht="15" customHeight="1">
      <c r="A42" s="168" t="s">
        <v>37</v>
      </c>
      <c r="B42" s="401">
        <v>6060</v>
      </c>
      <c r="C42" s="402">
        <v>1990</v>
      </c>
      <c r="D42" s="421">
        <v>903</v>
      </c>
      <c r="E42" s="121">
        <f>C42/B42</f>
        <v>0.32838283828382836</v>
      </c>
      <c r="F42" s="122">
        <f>D42/B42</f>
        <v>0.149009900990099</v>
      </c>
      <c r="G42" s="427">
        <v>2345</v>
      </c>
      <c r="H42" s="421">
        <v>337</v>
      </c>
      <c r="I42" s="123">
        <f>H42/G42</f>
        <v>0.14371002132196162</v>
      </c>
      <c r="J42" s="421" t="s">
        <v>64</v>
      </c>
      <c r="K42" s="124"/>
      <c r="L42" s="430" t="s">
        <v>64</v>
      </c>
      <c r="M42" s="122"/>
    </row>
    <row r="43" spans="1:13" s="10" customFormat="1" ht="15" customHeight="1">
      <c r="A43" s="168" t="s">
        <v>11</v>
      </c>
      <c r="B43" s="401">
        <v>503378</v>
      </c>
      <c r="C43" s="402">
        <v>117235</v>
      </c>
      <c r="D43" s="421">
        <v>50079</v>
      </c>
      <c r="E43" s="121">
        <f t="shared" si="0"/>
        <v>0.23289655090210537</v>
      </c>
      <c r="F43" s="122">
        <f t="shared" si="1"/>
        <v>0.0994858734390458</v>
      </c>
      <c r="G43" s="427">
        <v>231657</v>
      </c>
      <c r="H43" s="421" t="s">
        <v>64</v>
      </c>
      <c r="I43" s="123"/>
      <c r="J43" s="421" t="s">
        <v>64</v>
      </c>
      <c r="K43" s="124"/>
      <c r="L43" s="430" t="s">
        <v>64</v>
      </c>
      <c r="M43" s="122"/>
    </row>
    <row r="44" spans="1:13" s="10" customFormat="1" ht="15" customHeight="1">
      <c r="A44" s="168" t="s">
        <v>38</v>
      </c>
      <c r="B44" s="401">
        <v>271066</v>
      </c>
      <c r="C44" s="402">
        <v>64162</v>
      </c>
      <c r="D44" s="421">
        <v>27603</v>
      </c>
      <c r="E44" s="121">
        <f t="shared" si="0"/>
        <v>0.23670250049803368</v>
      </c>
      <c r="F44" s="122">
        <f t="shared" si="1"/>
        <v>0.10183128832092553</v>
      </c>
      <c r="G44" s="427">
        <v>120090</v>
      </c>
      <c r="H44" s="421" t="s">
        <v>64</v>
      </c>
      <c r="I44" s="123"/>
      <c r="J44" s="421" t="s">
        <v>64</v>
      </c>
      <c r="K44" s="124"/>
      <c r="L44" s="430" t="s">
        <v>64</v>
      </c>
      <c r="M44" s="122"/>
    </row>
    <row r="45" spans="1:13" s="10" customFormat="1" ht="15" customHeight="1" thickBot="1">
      <c r="A45" s="343" t="s">
        <v>39</v>
      </c>
      <c r="B45" s="403">
        <v>73346</v>
      </c>
      <c r="C45" s="404">
        <v>16491</v>
      </c>
      <c r="D45" s="422">
        <v>7135</v>
      </c>
      <c r="E45" s="124">
        <f>C45/B45</f>
        <v>0.22483843699724593</v>
      </c>
      <c r="F45" s="344">
        <f>D45/B45</f>
        <v>0.09727865186922259</v>
      </c>
      <c r="G45" s="428">
        <v>30770</v>
      </c>
      <c r="H45" s="422">
        <v>11855</v>
      </c>
      <c r="I45" s="123">
        <f>H45/G45</f>
        <v>0.38527786805329867</v>
      </c>
      <c r="J45" s="422">
        <v>4177</v>
      </c>
      <c r="K45" s="124">
        <f>J45/G45</f>
        <v>0.13574910627234318</v>
      </c>
      <c r="L45" s="432" t="s">
        <v>64</v>
      </c>
      <c r="M45" s="122"/>
    </row>
    <row r="46" spans="1:13" s="10" customFormat="1" ht="15" customHeight="1" thickBot="1">
      <c r="A46" s="172" t="s">
        <v>188</v>
      </c>
      <c r="B46" s="423">
        <f>SUM(B5:B45)</f>
        <v>8886443</v>
      </c>
      <c r="C46" s="424">
        <f>SUM(C5:C45)</f>
        <v>1997607</v>
      </c>
      <c r="D46" s="425">
        <f>SUM(D5:D45)</f>
        <v>891147</v>
      </c>
      <c r="E46" s="97">
        <f t="shared" si="0"/>
        <v>0.22479264200535579</v>
      </c>
      <c r="F46" s="98">
        <f t="shared" si="1"/>
        <v>0.10028163124435728</v>
      </c>
      <c r="G46" s="429">
        <f>SUM(G5:G45)</f>
        <v>4013164</v>
      </c>
      <c r="H46" s="425">
        <f>SUM(H5:H45)</f>
        <v>806169</v>
      </c>
      <c r="I46" s="97"/>
      <c r="J46" s="425">
        <f>SUM(J5:J45)</f>
        <v>388165</v>
      </c>
      <c r="K46" s="97"/>
      <c r="L46" s="433">
        <f>SUM(L5:L45)</f>
        <v>168157</v>
      </c>
      <c r="M46" s="98">
        <f>L46/G46</f>
        <v>0.041901352648434004</v>
      </c>
    </row>
    <row r="47" spans="1:13" ht="18.75">
      <c r="A47" s="1"/>
      <c r="B47" s="19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sheetProtection/>
  <mergeCells count="4">
    <mergeCell ref="B3:B4"/>
    <mergeCell ref="C3:F3"/>
    <mergeCell ref="G3:M3"/>
    <mergeCell ref="A3:A4"/>
  </mergeCells>
  <printOptions/>
  <pageMargins left="0.7086614173228347" right="0.1968503937007874" top="0.4724409448818898" bottom="0.1968503937007874" header="0.2755905511811024" footer="0.31496062992125984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8.72265625" defaultRowHeight="18.75"/>
  <cols>
    <col min="1" max="1" width="8.54296875" style="0" customWidth="1"/>
    <col min="2" max="2" width="6.36328125" style="0" customWidth="1"/>
    <col min="3" max="3" width="5.18359375" style="0" customWidth="1"/>
    <col min="4" max="4" width="4.6328125" style="0" customWidth="1"/>
    <col min="5" max="5" width="5.18359375" style="0" customWidth="1"/>
    <col min="6" max="6" width="4.6328125" style="0" customWidth="1"/>
    <col min="7" max="7" width="5.18359375" style="0" customWidth="1"/>
    <col min="8" max="8" width="4.6328125" style="0" customWidth="1"/>
    <col min="9" max="9" width="5.18359375" style="0" customWidth="1"/>
    <col min="10" max="10" width="4.6328125" style="0" customWidth="1"/>
    <col min="11" max="11" width="5.90625" style="0" customWidth="1"/>
    <col min="12" max="12" width="5.18359375" style="0" customWidth="1"/>
    <col min="13" max="13" width="4.6328125" style="0" customWidth="1"/>
    <col min="14" max="14" width="5.18359375" style="0" customWidth="1"/>
    <col min="15" max="15" width="4.6328125" style="0" customWidth="1"/>
    <col min="16" max="16" width="5.18359375" style="0" customWidth="1"/>
    <col min="17" max="17" width="4.6328125" style="0" customWidth="1"/>
    <col min="18" max="18" width="5.18359375" style="0" customWidth="1"/>
    <col min="19" max="19" width="4.6328125" style="0" customWidth="1"/>
    <col min="20" max="20" width="5.18359375" style="0" customWidth="1"/>
    <col min="21" max="21" width="4.6328125" style="0" customWidth="1"/>
    <col min="22" max="22" width="5.18359375" style="0" customWidth="1"/>
    <col min="23" max="23" width="4.6328125" style="0" customWidth="1"/>
    <col min="24" max="24" width="5.18359375" style="0" customWidth="1"/>
    <col min="25" max="25" width="4.6328125" style="0" customWidth="1"/>
    <col min="26" max="26" width="5.18359375" style="0" customWidth="1"/>
    <col min="27" max="27" width="4.6328125" style="0" customWidth="1"/>
    <col min="28" max="28" width="5.18359375" style="0" customWidth="1"/>
    <col min="29" max="29" width="4.6328125" style="0" customWidth="1"/>
  </cols>
  <sheetData>
    <row r="1" ht="26.25" customHeight="1">
      <c r="B1" s="40" t="s">
        <v>273</v>
      </c>
    </row>
    <row r="2" spans="2:5" ht="18" customHeight="1" thickBot="1">
      <c r="B2" s="2"/>
      <c r="E2" s="1" t="s">
        <v>274</v>
      </c>
    </row>
    <row r="3" spans="1:29" ht="21" customHeight="1">
      <c r="A3" s="491" t="s">
        <v>0</v>
      </c>
      <c r="B3" s="107" t="s">
        <v>61</v>
      </c>
      <c r="C3" s="496" t="s">
        <v>204</v>
      </c>
      <c r="D3" s="496"/>
      <c r="E3" s="497" t="s">
        <v>205</v>
      </c>
      <c r="F3" s="494"/>
      <c r="G3" s="496" t="s">
        <v>135</v>
      </c>
      <c r="H3" s="496"/>
      <c r="I3" s="497" t="s">
        <v>136</v>
      </c>
      <c r="J3" s="494"/>
      <c r="K3" s="498" t="s">
        <v>167</v>
      </c>
      <c r="L3" s="497" t="s">
        <v>137</v>
      </c>
      <c r="M3" s="494"/>
      <c r="N3" s="495" t="s">
        <v>141</v>
      </c>
      <c r="O3" s="496"/>
      <c r="P3" s="493" t="s">
        <v>149</v>
      </c>
      <c r="Q3" s="494"/>
      <c r="R3" s="495" t="s">
        <v>150</v>
      </c>
      <c r="S3" s="494"/>
      <c r="T3" s="493" t="s">
        <v>225</v>
      </c>
      <c r="U3" s="494"/>
      <c r="V3" s="495" t="s">
        <v>226</v>
      </c>
      <c r="W3" s="494"/>
      <c r="X3" s="493" t="s">
        <v>227</v>
      </c>
      <c r="Y3" s="494"/>
      <c r="Z3" s="493" t="s">
        <v>228</v>
      </c>
      <c r="AA3" s="494"/>
      <c r="AB3" s="493" t="s">
        <v>229</v>
      </c>
      <c r="AC3" s="494"/>
    </row>
    <row r="4" spans="1:29" ht="23.25" customHeight="1" thickBot="1">
      <c r="A4" s="492"/>
      <c r="B4" s="96" t="s">
        <v>53</v>
      </c>
      <c r="C4" s="61" t="s">
        <v>54</v>
      </c>
      <c r="D4" s="62" t="s">
        <v>55</v>
      </c>
      <c r="E4" s="64" t="s">
        <v>54</v>
      </c>
      <c r="F4" s="65" t="s">
        <v>55</v>
      </c>
      <c r="G4" s="61" t="s">
        <v>54</v>
      </c>
      <c r="H4" s="62" t="s">
        <v>55</v>
      </c>
      <c r="I4" s="64" t="s">
        <v>54</v>
      </c>
      <c r="J4" s="65" t="s">
        <v>55</v>
      </c>
      <c r="K4" s="478"/>
      <c r="L4" s="64" t="s">
        <v>54</v>
      </c>
      <c r="M4" s="65" t="s">
        <v>55</v>
      </c>
      <c r="N4" s="61" t="s">
        <v>54</v>
      </c>
      <c r="O4" s="62" t="s">
        <v>55</v>
      </c>
      <c r="P4" s="64" t="s">
        <v>54</v>
      </c>
      <c r="Q4" s="65" t="s">
        <v>55</v>
      </c>
      <c r="R4" s="61" t="s">
        <v>54</v>
      </c>
      <c r="S4" s="65" t="s">
        <v>55</v>
      </c>
      <c r="T4" s="61" t="s">
        <v>54</v>
      </c>
      <c r="U4" s="65" t="s">
        <v>55</v>
      </c>
      <c r="V4" s="61" t="s">
        <v>54</v>
      </c>
      <c r="W4" s="65" t="s">
        <v>55</v>
      </c>
      <c r="X4" s="61" t="s">
        <v>54</v>
      </c>
      <c r="Y4" s="65" t="s">
        <v>55</v>
      </c>
      <c r="Z4" s="61" t="s">
        <v>54</v>
      </c>
      <c r="AA4" s="65" t="s">
        <v>55</v>
      </c>
      <c r="AB4" s="61" t="s">
        <v>54</v>
      </c>
      <c r="AC4" s="65" t="s">
        <v>55</v>
      </c>
    </row>
    <row r="5" spans="1:29" s="10" customFormat="1" ht="18" customHeight="1">
      <c r="A5" s="304" t="s">
        <v>1</v>
      </c>
      <c r="B5" s="389">
        <f>C5+E5+G5+I5+L5+N5+P5+R5+T5+V5+X5+Z5+AB5</f>
        <v>602814</v>
      </c>
      <c r="C5" s="390">
        <v>60860</v>
      </c>
      <c r="D5" s="306">
        <f aca="true" t="shared" si="0" ref="D5:D28">C5/B5</f>
        <v>0.10095983172255456</v>
      </c>
      <c r="E5" s="395">
        <v>133994</v>
      </c>
      <c r="F5" s="307">
        <f aca="true" t="shared" si="1" ref="F5:F46">E5/B5</f>
        <v>0.22228083621150138</v>
      </c>
      <c r="G5" s="390">
        <v>100386</v>
      </c>
      <c r="H5" s="306">
        <f aca="true" t="shared" si="2" ref="H5:H46">G5/B5</f>
        <v>0.16652897908807693</v>
      </c>
      <c r="I5" s="395">
        <v>73588</v>
      </c>
      <c r="J5" s="307">
        <f aca="true" t="shared" si="3" ref="J5:J46">I5/B5</f>
        <v>0.12207413895496787</v>
      </c>
      <c r="K5" s="308">
        <f aca="true" t="shared" si="4" ref="K5:K46">(C5+E5+G5+I5)/B5</f>
        <v>0.6118437859771008</v>
      </c>
      <c r="L5" s="395">
        <v>45234</v>
      </c>
      <c r="M5" s="307">
        <f aca="true" t="shared" si="5" ref="M5:M46">L5/B5</f>
        <v>0.0750380714449233</v>
      </c>
      <c r="N5" s="390">
        <v>62953</v>
      </c>
      <c r="O5" s="306">
        <f aca="true" t="shared" si="6" ref="O5:O46">N5/B5</f>
        <v>0.10443188114410083</v>
      </c>
      <c r="P5" s="395">
        <v>58848</v>
      </c>
      <c r="Q5" s="307">
        <f aca="true" t="shared" si="7" ref="Q5:Q46">P5/B5</f>
        <v>0.09762215210661995</v>
      </c>
      <c r="R5" s="390">
        <v>44624</v>
      </c>
      <c r="S5" s="307">
        <f aca="true" t="shared" si="8" ref="S5:S46">R5/B5</f>
        <v>0.07402615068661311</v>
      </c>
      <c r="T5" s="390">
        <v>11936</v>
      </c>
      <c r="U5" s="170">
        <f>T5/B5</f>
        <v>0.0198004691330991</v>
      </c>
      <c r="V5" s="390">
        <v>10391</v>
      </c>
      <c r="W5" s="170">
        <f>V5/B5</f>
        <v>0.017237489507542957</v>
      </c>
      <c r="X5" s="390">
        <v>0</v>
      </c>
      <c r="Y5" s="170">
        <f>X5/B5</f>
        <v>0</v>
      </c>
      <c r="Z5" s="390">
        <v>0</v>
      </c>
      <c r="AA5" s="170">
        <f>Z5/B5</f>
        <v>0</v>
      </c>
      <c r="AB5" s="390">
        <v>0</v>
      </c>
      <c r="AC5" s="170">
        <f>AB5/B5</f>
        <v>0</v>
      </c>
    </row>
    <row r="6" spans="1:29" s="10" customFormat="1" ht="18" customHeight="1">
      <c r="A6" s="168" t="s">
        <v>21</v>
      </c>
      <c r="B6" s="389">
        <f aca="true" t="shared" si="9" ref="B6:B45">C6+E6+G6+I6+L6+N6+P6+R6+T6+V6+X6+Z6+AB6</f>
        <v>69249</v>
      </c>
      <c r="C6" s="391">
        <v>2032</v>
      </c>
      <c r="D6" s="169">
        <f>C6/B6</f>
        <v>0.029343384019985846</v>
      </c>
      <c r="E6" s="396">
        <v>12096</v>
      </c>
      <c r="F6" s="170">
        <f>E6/B6</f>
        <v>0.17467400251267165</v>
      </c>
      <c r="G6" s="391">
        <v>9049</v>
      </c>
      <c r="H6" s="169">
        <f>G6/B6</f>
        <v>0.130673367124435</v>
      </c>
      <c r="I6" s="396">
        <v>10677</v>
      </c>
      <c r="J6" s="170">
        <f>I6/B6</f>
        <v>0.15418273188060477</v>
      </c>
      <c r="K6" s="171">
        <f>(C6+E6+G6+I6)/B6</f>
        <v>0.48887348553769727</v>
      </c>
      <c r="L6" s="396">
        <v>6492</v>
      </c>
      <c r="M6" s="170">
        <f t="shared" si="5"/>
        <v>0.09374864618983668</v>
      </c>
      <c r="N6" s="391">
        <v>6601</v>
      </c>
      <c r="O6" s="169">
        <f t="shared" si="6"/>
        <v>0.09532267613972766</v>
      </c>
      <c r="P6" s="396">
        <v>9689</v>
      </c>
      <c r="Q6" s="170">
        <f t="shared" si="7"/>
        <v>0.13991537783939118</v>
      </c>
      <c r="R6" s="391">
        <v>6195</v>
      </c>
      <c r="S6" s="170">
        <f t="shared" si="8"/>
        <v>0.08945977559242732</v>
      </c>
      <c r="T6" s="391">
        <v>2269</v>
      </c>
      <c r="U6" s="170">
        <f>T6/B6</f>
        <v>0.03276581611286806</v>
      </c>
      <c r="V6" s="391">
        <v>1200</v>
      </c>
      <c r="W6" s="170">
        <f aca="true" t="shared" si="10" ref="W6:W46">V6/B6</f>
        <v>0.017328770090542824</v>
      </c>
      <c r="X6" s="391">
        <v>944</v>
      </c>
      <c r="Y6" s="170">
        <f aca="true" t="shared" si="11" ref="Y6:Y46">X6/B6</f>
        <v>0.013631965804560355</v>
      </c>
      <c r="Z6" s="391">
        <v>699</v>
      </c>
      <c r="AA6" s="170">
        <f aca="true" t="shared" si="12" ref="AA6:AA46">Z6/B6</f>
        <v>0.010094008577741195</v>
      </c>
      <c r="AB6" s="391">
        <v>1306</v>
      </c>
      <c r="AC6" s="170">
        <f aca="true" t="shared" si="13" ref="AC6:AC46">AB6/B6</f>
        <v>0.01885947811520744</v>
      </c>
    </row>
    <row r="7" spans="1:29" s="10" customFormat="1" ht="18" customHeight="1">
      <c r="A7" s="168" t="s">
        <v>22</v>
      </c>
      <c r="B7" s="389">
        <f t="shared" si="9"/>
        <v>88503</v>
      </c>
      <c r="C7" s="391">
        <v>3992</v>
      </c>
      <c r="D7" s="169">
        <f t="shared" si="0"/>
        <v>0.045105815622069306</v>
      </c>
      <c r="E7" s="396">
        <v>16481</v>
      </c>
      <c r="F7" s="170">
        <f t="shared" si="1"/>
        <v>0.1862196761691694</v>
      </c>
      <c r="G7" s="391">
        <v>11536</v>
      </c>
      <c r="H7" s="169">
        <f t="shared" si="2"/>
        <v>0.13034586398201192</v>
      </c>
      <c r="I7" s="396">
        <v>13306</v>
      </c>
      <c r="J7" s="170">
        <f t="shared" si="3"/>
        <v>0.15034518603889133</v>
      </c>
      <c r="K7" s="171">
        <f t="shared" si="4"/>
        <v>0.512016541812142</v>
      </c>
      <c r="L7" s="396">
        <v>7622</v>
      </c>
      <c r="M7" s="170">
        <f t="shared" si="5"/>
        <v>0.08612137441668644</v>
      </c>
      <c r="N7" s="391">
        <v>8631</v>
      </c>
      <c r="O7" s="169">
        <f t="shared" si="6"/>
        <v>0.09752211789430867</v>
      </c>
      <c r="P7" s="396">
        <v>11171</v>
      </c>
      <c r="Q7" s="170">
        <f t="shared" si="7"/>
        <v>0.12622170999853113</v>
      </c>
      <c r="R7" s="391">
        <v>7248</v>
      </c>
      <c r="S7" s="170">
        <f t="shared" si="8"/>
        <v>0.08189552896511983</v>
      </c>
      <c r="T7" s="391">
        <v>8516</v>
      </c>
      <c r="U7" s="170">
        <f aca="true" t="shared" si="14" ref="U7:U46">T7/B7</f>
        <v>0.09622272691321199</v>
      </c>
      <c r="V7" s="391">
        <v>0</v>
      </c>
      <c r="W7" s="170">
        <f t="shared" si="10"/>
        <v>0</v>
      </c>
      <c r="X7" s="391">
        <v>0</v>
      </c>
      <c r="Y7" s="170">
        <f t="shared" si="11"/>
        <v>0</v>
      </c>
      <c r="Z7" s="391">
        <v>0</v>
      </c>
      <c r="AA7" s="170">
        <f t="shared" si="12"/>
        <v>0</v>
      </c>
      <c r="AB7" s="391">
        <v>0</v>
      </c>
      <c r="AC7" s="170">
        <f t="shared" si="13"/>
        <v>0</v>
      </c>
    </row>
    <row r="8" spans="1:29" s="10" customFormat="1" ht="18" customHeight="1">
      <c r="A8" s="168" t="s">
        <v>23</v>
      </c>
      <c r="B8" s="389">
        <f t="shared" si="9"/>
        <v>28476</v>
      </c>
      <c r="C8" s="391">
        <v>418</v>
      </c>
      <c r="D8" s="169">
        <f>C8/B8</f>
        <v>0.014679027953364237</v>
      </c>
      <c r="E8" s="396">
        <v>4575</v>
      </c>
      <c r="F8" s="170">
        <f>E8/B8</f>
        <v>0.16066160977665403</v>
      </c>
      <c r="G8" s="391">
        <v>2798</v>
      </c>
      <c r="H8" s="169">
        <f>G8/B8</f>
        <v>0.09825818232897879</v>
      </c>
      <c r="I8" s="396">
        <v>4968</v>
      </c>
      <c r="J8" s="170">
        <f>I8/B8</f>
        <v>0.17446270543615677</v>
      </c>
      <c r="K8" s="171">
        <f>(C8+E8+G8+I8)/B8</f>
        <v>0.4480615254951538</v>
      </c>
      <c r="L8" s="396">
        <v>2481</v>
      </c>
      <c r="M8" s="170">
        <f t="shared" si="5"/>
        <v>0.08712600084281501</v>
      </c>
      <c r="N8" s="391">
        <v>2520</v>
      </c>
      <c r="O8" s="169">
        <f t="shared" si="6"/>
        <v>0.08849557522123894</v>
      </c>
      <c r="P8" s="396">
        <v>4038</v>
      </c>
      <c r="Q8" s="170">
        <f t="shared" si="7"/>
        <v>0.14180362410450906</v>
      </c>
      <c r="R8" s="391">
        <v>4290</v>
      </c>
      <c r="S8" s="170">
        <f t="shared" si="8"/>
        <v>0.15065318162663296</v>
      </c>
      <c r="T8" s="391">
        <v>977</v>
      </c>
      <c r="U8" s="170">
        <f t="shared" si="14"/>
        <v>0.03430959404410732</v>
      </c>
      <c r="V8" s="391">
        <v>406</v>
      </c>
      <c r="W8" s="170">
        <f t="shared" si="10"/>
        <v>0.014257620452310717</v>
      </c>
      <c r="X8" s="391">
        <v>1005</v>
      </c>
      <c r="Y8" s="170">
        <f t="shared" si="11"/>
        <v>0.035292878213232196</v>
      </c>
      <c r="Z8" s="391">
        <v>0</v>
      </c>
      <c r="AA8" s="170">
        <f t="shared" si="12"/>
        <v>0</v>
      </c>
      <c r="AB8" s="391">
        <v>0</v>
      </c>
      <c r="AC8" s="170">
        <f t="shared" si="13"/>
        <v>0</v>
      </c>
    </row>
    <row r="9" spans="1:29" s="10" customFormat="1" ht="18" customHeight="1">
      <c r="A9" s="168" t="s">
        <v>3</v>
      </c>
      <c r="B9" s="389">
        <f t="shared" si="9"/>
        <v>24254</v>
      </c>
      <c r="C9" s="391">
        <v>473</v>
      </c>
      <c r="D9" s="169">
        <f>C9/B9</f>
        <v>0.01950193782468871</v>
      </c>
      <c r="E9" s="396">
        <v>4310</v>
      </c>
      <c r="F9" s="170">
        <f>E9/B9</f>
        <v>0.17770264698606417</v>
      </c>
      <c r="G9" s="391">
        <v>2605</v>
      </c>
      <c r="H9" s="169">
        <f>G9/B9</f>
        <v>0.1074049641296281</v>
      </c>
      <c r="I9" s="396">
        <v>4333</v>
      </c>
      <c r="J9" s="170">
        <f>I9/B9</f>
        <v>0.17865094417415683</v>
      </c>
      <c r="K9" s="171">
        <f>(C9+E9+G9+I9)/B9</f>
        <v>0.4832604931145378</v>
      </c>
      <c r="L9" s="396">
        <v>2075</v>
      </c>
      <c r="M9" s="170">
        <f t="shared" si="5"/>
        <v>0.08555289849097056</v>
      </c>
      <c r="N9" s="391">
        <v>2247</v>
      </c>
      <c r="O9" s="169">
        <f t="shared" si="6"/>
        <v>0.09264451224540282</v>
      </c>
      <c r="P9" s="396">
        <v>3375</v>
      </c>
      <c r="Q9" s="170">
        <f t="shared" si="7"/>
        <v>0.1391523047744702</v>
      </c>
      <c r="R9" s="391">
        <v>2528</v>
      </c>
      <c r="S9" s="170">
        <f t="shared" si="8"/>
        <v>0.1042302300651439</v>
      </c>
      <c r="T9" s="391">
        <v>883</v>
      </c>
      <c r="U9" s="170">
        <f t="shared" si="14"/>
        <v>0.03640636596025398</v>
      </c>
      <c r="V9" s="391">
        <v>413</v>
      </c>
      <c r="W9" s="170">
        <f t="shared" si="10"/>
        <v>0.017028119073142573</v>
      </c>
      <c r="X9" s="391">
        <v>470</v>
      </c>
      <c r="Y9" s="170">
        <f t="shared" si="11"/>
        <v>0.019378246887111403</v>
      </c>
      <c r="Z9" s="391">
        <v>156</v>
      </c>
      <c r="AA9" s="170">
        <f t="shared" si="12"/>
        <v>0.006431928754019956</v>
      </c>
      <c r="AB9" s="391">
        <v>386</v>
      </c>
      <c r="AC9" s="170">
        <f t="shared" si="13"/>
        <v>0.015914900634946813</v>
      </c>
    </row>
    <row r="10" spans="1:29" s="10" customFormat="1" ht="18" customHeight="1">
      <c r="A10" s="168" t="s">
        <v>4</v>
      </c>
      <c r="B10" s="389">
        <f t="shared" si="9"/>
        <v>85149</v>
      </c>
      <c r="C10" s="391">
        <v>1814</v>
      </c>
      <c r="D10" s="169">
        <f>C10/B10</f>
        <v>0.021303832106072885</v>
      </c>
      <c r="E10" s="396">
        <v>13029</v>
      </c>
      <c r="F10" s="170">
        <f>E10/B10</f>
        <v>0.1530141281753162</v>
      </c>
      <c r="G10" s="391">
        <v>9696</v>
      </c>
      <c r="H10" s="169">
        <f>G10/B10</f>
        <v>0.11387097910721207</v>
      </c>
      <c r="I10" s="396">
        <v>15053</v>
      </c>
      <c r="J10" s="170">
        <f>I10/B10</f>
        <v>0.17678422529918145</v>
      </c>
      <c r="K10" s="171">
        <f>(C10+E10+G10+I10)/B10</f>
        <v>0.4649731646877826</v>
      </c>
      <c r="L10" s="396">
        <v>8926</v>
      </c>
      <c r="M10" s="170">
        <f t="shared" si="5"/>
        <v>0.10482800737530681</v>
      </c>
      <c r="N10" s="391">
        <v>8120</v>
      </c>
      <c r="O10" s="169">
        <f t="shared" si="6"/>
        <v>0.09536224735463716</v>
      </c>
      <c r="P10" s="396">
        <v>12941</v>
      </c>
      <c r="Q10" s="170">
        <f t="shared" si="7"/>
        <v>0.15198064569166989</v>
      </c>
      <c r="R10" s="391">
        <v>12490</v>
      </c>
      <c r="S10" s="170">
        <f t="shared" si="8"/>
        <v>0.14668404796298254</v>
      </c>
      <c r="T10" s="391">
        <v>3080</v>
      </c>
      <c r="U10" s="170">
        <f t="shared" si="14"/>
        <v>0.036171886927620994</v>
      </c>
      <c r="V10" s="391">
        <v>0</v>
      </c>
      <c r="W10" s="170">
        <f t="shared" si="10"/>
        <v>0</v>
      </c>
      <c r="X10" s="391">
        <v>0</v>
      </c>
      <c r="Y10" s="170">
        <f t="shared" si="11"/>
        <v>0</v>
      </c>
      <c r="Z10" s="391">
        <v>0</v>
      </c>
      <c r="AA10" s="170">
        <f t="shared" si="12"/>
        <v>0</v>
      </c>
      <c r="AB10" s="391">
        <v>0</v>
      </c>
      <c r="AC10" s="170">
        <f t="shared" si="13"/>
        <v>0</v>
      </c>
    </row>
    <row r="11" spans="1:29" s="10" customFormat="1" ht="18" customHeight="1">
      <c r="A11" s="168" t="s">
        <v>5</v>
      </c>
      <c r="B11" s="389">
        <f t="shared" si="9"/>
        <v>55903</v>
      </c>
      <c r="C11" s="391">
        <v>1494</v>
      </c>
      <c r="D11" s="169">
        <f t="shared" si="0"/>
        <v>0.02672486270862029</v>
      </c>
      <c r="E11" s="396">
        <v>8590</v>
      </c>
      <c r="F11" s="170">
        <f t="shared" si="1"/>
        <v>0.15365901651074182</v>
      </c>
      <c r="G11" s="391">
        <v>6131</v>
      </c>
      <c r="H11" s="169">
        <f t="shared" si="2"/>
        <v>0.10967211062018138</v>
      </c>
      <c r="I11" s="396">
        <v>9618</v>
      </c>
      <c r="J11" s="170">
        <f t="shared" si="3"/>
        <v>0.17204801173461173</v>
      </c>
      <c r="K11" s="171">
        <f t="shared" si="4"/>
        <v>0.4621040015741552</v>
      </c>
      <c r="L11" s="396">
        <v>5575</v>
      </c>
      <c r="M11" s="170">
        <f t="shared" si="5"/>
        <v>0.09972631164695991</v>
      </c>
      <c r="N11" s="391">
        <v>5412</v>
      </c>
      <c r="O11" s="169">
        <f t="shared" si="6"/>
        <v>0.09681054684006225</v>
      </c>
      <c r="P11" s="396">
        <v>8102</v>
      </c>
      <c r="Q11" s="170">
        <f t="shared" si="7"/>
        <v>0.1449296102176985</v>
      </c>
      <c r="R11" s="391">
        <v>7634</v>
      </c>
      <c r="S11" s="170">
        <f t="shared" si="8"/>
        <v>0.13655796647764878</v>
      </c>
      <c r="T11" s="391">
        <v>3347</v>
      </c>
      <c r="U11" s="170">
        <f t="shared" si="14"/>
        <v>0.059871563243475305</v>
      </c>
      <c r="V11" s="391">
        <v>0</v>
      </c>
      <c r="W11" s="170">
        <f t="shared" si="10"/>
        <v>0</v>
      </c>
      <c r="X11" s="391">
        <v>0</v>
      </c>
      <c r="Y11" s="170">
        <f t="shared" si="11"/>
        <v>0</v>
      </c>
      <c r="Z11" s="391">
        <v>0</v>
      </c>
      <c r="AA11" s="170">
        <f t="shared" si="12"/>
        <v>0</v>
      </c>
      <c r="AB11" s="391">
        <v>0</v>
      </c>
      <c r="AC11" s="170">
        <f t="shared" si="13"/>
        <v>0</v>
      </c>
    </row>
    <row r="12" spans="1:29" s="10" customFormat="1" ht="18" customHeight="1">
      <c r="A12" s="168" t="s">
        <v>9</v>
      </c>
      <c r="B12" s="389">
        <f t="shared" si="9"/>
        <v>17476</v>
      </c>
      <c r="C12" s="391">
        <v>591</v>
      </c>
      <c r="D12" s="169">
        <f>C12/B12</f>
        <v>0.03381780727855344</v>
      </c>
      <c r="E12" s="396">
        <v>2887</v>
      </c>
      <c r="F12" s="170">
        <f>E12/B12</f>
        <v>0.16519798580910963</v>
      </c>
      <c r="G12" s="391">
        <v>2496</v>
      </c>
      <c r="H12" s="169">
        <f>G12/B12</f>
        <v>0.1428244449530785</v>
      </c>
      <c r="I12" s="396">
        <v>2598</v>
      </c>
      <c r="J12" s="170">
        <f>I12/B12</f>
        <v>0.1486610208285649</v>
      </c>
      <c r="K12" s="171">
        <f>(C12+E12+G12+I12)/B12</f>
        <v>0.49050125886930646</v>
      </c>
      <c r="L12" s="396">
        <v>1897</v>
      </c>
      <c r="M12" s="170">
        <f t="shared" si="5"/>
        <v>0.10854886701762417</v>
      </c>
      <c r="N12" s="391">
        <v>2077</v>
      </c>
      <c r="O12" s="169">
        <f t="shared" si="6"/>
        <v>0.11884870679789425</v>
      </c>
      <c r="P12" s="396">
        <v>2249</v>
      </c>
      <c r="Q12" s="170">
        <f t="shared" si="7"/>
        <v>0.12869077592126343</v>
      </c>
      <c r="R12" s="391">
        <v>1801</v>
      </c>
      <c r="S12" s="170">
        <f t="shared" si="8"/>
        <v>0.10305561913481345</v>
      </c>
      <c r="T12" s="391">
        <v>365</v>
      </c>
      <c r="U12" s="170">
        <f t="shared" si="14"/>
        <v>0.020885786221103226</v>
      </c>
      <c r="V12" s="391">
        <v>291</v>
      </c>
      <c r="W12" s="170">
        <f t="shared" si="10"/>
        <v>0.01665140764476997</v>
      </c>
      <c r="X12" s="391">
        <v>224</v>
      </c>
      <c r="Y12" s="170">
        <f t="shared" si="11"/>
        <v>0.012817578393224994</v>
      </c>
      <c r="Z12" s="391">
        <v>0</v>
      </c>
      <c r="AA12" s="170">
        <f t="shared" si="12"/>
        <v>0</v>
      </c>
      <c r="AB12" s="391">
        <v>0</v>
      </c>
      <c r="AC12" s="170">
        <f t="shared" si="13"/>
        <v>0</v>
      </c>
    </row>
    <row r="13" spans="1:29" s="10" customFormat="1" ht="18" customHeight="1">
      <c r="A13" s="168" t="s">
        <v>24</v>
      </c>
      <c r="B13" s="389">
        <f t="shared" si="9"/>
        <v>6767</v>
      </c>
      <c r="C13" s="391">
        <v>15</v>
      </c>
      <c r="D13" s="169">
        <f>C13/B13</f>
        <v>0.0022166395744052016</v>
      </c>
      <c r="E13" s="396">
        <v>788</v>
      </c>
      <c r="F13" s="170">
        <f>E13/B13</f>
        <v>0.11644746564208659</v>
      </c>
      <c r="G13" s="391">
        <v>409</v>
      </c>
      <c r="H13" s="169">
        <f>G13/B13</f>
        <v>0.0604403723954485</v>
      </c>
      <c r="I13" s="396">
        <v>1523</v>
      </c>
      <c r="J13" s="170">
        <f t="shared" si="3"/>
        <v>0.22506280478794147</v>
      </c>
      <c r="K13" s="171">
        <f t="shared" si="4"/>
        <v>0.40416728239988176</v>
      </c>
      <c r="L13" s="396">
        <v>716</v>
      </c>
      <c r="M13" s="170">
        <f t="shared" si="5"/>
        <v>0.10580759568494162</v>
      </c>
      <c r="N13" s="391">
        <v>618</v>
      </c>
      <c r="O13" s="169">
        <f t="shared" si="6"/>
        <v>0.09132555046549432</v>
      </c>
      <c r="P13" s="396">
        <v>1083</v>
      </c>
      <c r="Q13" s="170">
        <f t="shared" si="7"/>
        <v>0.16004137727205556</v>
      </c>
      <c r="R13" s="391">
        <v>1207</v>
      </c>
      <c r="S13" s="170">
        <f t="shared" si="8"/>
        <v>0.17836559775380523</v>
      </c>
      <c r="T13" s="391">
        <v>408</v>
      </c>
      <c r="U13" s="170">
        <f t="shared" si="14"/>
        <v>0.06029259642382149</v>
      </c>
      <c r="V13" s="391">
        <v>0</v>
      </c>
      <c r="W13" s="170">
        <f t="shared" si="10"/>
        <v>0</v>
      </c>
      <c r="X13" s="391">
        <v>0</v>
      </c>
      <c r="Y13" s="170">
        <f t="shared" si="11"/>
        <v>0</v>
      </c>
      <c r="Z13" s="391">
        <v>0</v>
      </c>
      <c r="AA13" s="170">
        <f t="shared" si="12"/>
        <v>0</v>
      </c>
      <c r="AB13" s="391">
        <v>0</v>
      </c>
      <c r="AC13" s="170">
        <f t="shared" si="13"/>
        <v>0</v>
      </c>
    </row>
    <row r="14" spans="1:29" s="10" customFormat="1" ht="18" customHeight="1">
      <c r="A14" s="168" t="s">
        <v>14</v>
      </c>
      <c r="B14" s="389">
        <f t="shared" si="9"/>
        <v>3319</v>
      </c>
      <c r="C14" s="391">
        <v>44</v>
      </c>
      <c r="D14" s="169">
        <f t="shared" si="0"/>
        <v>0.013257005122024707</v>
      </c>
      <c r="E14" s="396">
        <v>589</v>
      </c>
      <c r="F14" s="170">
        <f t="shared" si="1"/>
        <v>0.177463091292558</v>
      </c>
      <c r="G14" s="391">
        <v>409</v>
      </c>
      <c r="H14" s="169">
        <f t="shared" si="2"/>
        <v>0.12322988852063875</v>
      </c>
      <c r="I14" s="396">
        <v>650</v>
      </c>
      <c r="J14" s="170">
        <f t="shared" si="3"/>
        <v>0.19584212112081953</v>
      </c>
      <c r="K14" s="171">
        <f t="shared" si="4"/>
        <v>0.509792106056041</v>
      </c>
      <c r="L14" s="396">
        <v>447</v>
      </c>
      <c r="M14" s="170">
        <f t="shared" si="5"/>
        <v>0.13467912021693282</v>
      </c>
      <c r="N14" s="391">
        <v>435</v>
      </c>
      <c r="O14" s="169">
        <f t="shared" si="6"/>
        <v>0.13106357336547153</v>
      </c>
      <c r="P14" s="396">
        <v>398</v>
      </c>
      <c r="Q14" s="170">
        <f t="shared" si="7"/>
        <v>0.11991563724013257</v>
      </c>
      <c r="R14" s="391">
        <v>219</v>
      </c>
      <c r="S14" s="170">
        <f t="shared" si="8"/>
        <v>0.06598373003916842</v>
      </c>
      <c r="T14" s="391">
        <v>70</v>
      </c>
      <c r="U14" s="170">
        <f t="shared" si="14"/>
        <v>0.021090689966857486</v>
      </c>
      <c r="V14" s="391">
        <v>26</v>
      </c>
      <c r="W14" s="170">
        <f t="shared" si="10"/>
        <v>0.00783368484483278</v>
      </c>
      <c r="X14" s="391">
        <v>14</v>
      </c>
      <c r="Y14" s="170">
        <f t="shared" si="11"/>
        <v>0.004218137993371497</v>
      </c>
      <c r="Z14" s="391">
        <v>18</v>
      </c>
      <c r="AA14" s="170">
        <f t="shared" si="12"/>
        <v>0.005423320277191925</v>
      </c>
      <c r="AB14" s="391">
        <v>0</v>
      </c>
      <c r="AC14" s="170">
        <f t="shared" si="13"/>
        <v>0</v>
      </c>
    </row>
    <row r="15" spans="1:29" s="10" customFormat="1" ht="18" customHeight="1">
      <c r="A15" s="168" t="s">
        <v>13</v>
      </c>
      <c r="B15" s="389">
        <f t="shared" si="9"/>
        <v>6637</v>
      </c>
      <c r="C15" s="391">
        <v>35</v>
      </c>
      <c r="D15" s="169">
        <f t="shared" si="0"/>
        <v>0.005273466927828838</v>
      </c>
      <c r="E15" s="396">
        <v>973</v>
      </c>
      <c r="F15" s="170">
        <f t="shared" si="1"/>
        <v>0.1466023805936417</v>
      </c>
      <c r="G15" s="391">
        <v>684</v>
      </c>
      <c r="H15" s="169">
        <f t="shared" si="2"/>
        <v>0.10305861081814073</v>
      </c>
      <c r="I15" s="396">
        <v>1248</v>
      </c>
      <c r="J15" s="170">
        <f t="shared" si="3"/>
        <v>0.18803676359801114</v>
      </c>
      <c r="K15" s="171">
        <f t="shared" si="4"/>
        <v>0.4429712219376224</v>
      </c>
      <c r="L15" s="396">
        <v>676</v>
      </c>
      <c r="M15" s="170">
        <f t="shared" si="5"/>
        <v>0.10185324694892271</v>
      </c>
      <c r="N15" s="391">
        <v>680</v>
      </c>
      <c r="O15" s="169">
        <f t="shared" si="6"/>
        <v>0.10245592888353172</v>
      </c>
      <c r="P15" s="396">
        <v>896</v>
      </c>
      <c r="Q15" s="170">
        <f t="shared" si="7"/>
        <v>0.13500075335241826</v>
      </c>
      <c r="R15" s="391">
        <v>1214</v>
      </c>
      <c r="S15" s="170">
        <f t="shared" si="8"/>
        <v>0.18291396715383457</v>
      </c>
      <c r="T15" s="391">
        <v>231</v>
      </c>
      <c r="U15" s="170">
        <f t="shared" si="14"/>
        <v>0.034804881723670335</v>
      </c>
      <c r="V15" s="391">
        <v>0</v>
      </c>
      <c r="W15" s="170">
        <f t="shared" si="10"/>
        <v>0</v>
      </c>
      <c r="X15" s="391">
        <v>0</v>
      </c>
      <c r="Y15" s="170">
        <f t="shared" si="11"/>
        <v>0</v>
      </c>
      <c r="Z15" s="391">
        <v>0</v>
      </c>
      <c r="AA15" s="170">
        <f t="shared" si="12"/>
        <v>0</v>
      </c>
      <c r="AB15" s="391">
        <v>0</v>
      </c>
      <c r="AC15" s="170">
        <f t="shared" si="13"/>
        <v>0</v>
      </c>
    </row>
    <row r="16" spans="1:29" s="10" customFormat="1" ht="18" customHeight="1">
      <c r="A16" s="168" t="s">
        <v>2</v>
      </c>
      <c r="B16" s="389">
        <f t="shared" si="9"/>
        <v>194418</v>
      </c>
      <c r="C16" s="391">
        <v>9871</v>
      </c>
      <c r="D16" s="169">
        <f t="shared" si="0"/>
        <v>0.050772047855651224</v>
      </c>
      <c r="E16" s="396">
        <v>35753</v>
      </c>
      <c r="F16" s="170">
        <f t="shared" si="1"/>
        <v>0.18389758149965538</v>
      </c>
      <c r="G16" s="391">
        <v>29551</v>
      </c>
      <c r="H16" s="169">
        <f t="shared" si="2"/>
        <v>0.15199724305362672</v>
      </c>
      <c r="I16" s="396">
        <v>47843</v>
      </c>
      <c r="J16" s="170">
        <f t="shared" si="3"/>
        <v>0.24608318159841167</v>
      </c>
      <c r="K16" s="171">
        <f t="shared" si="4"/>
        <v>0.632750054007345</v>
      </c>
      <c r="L16" s="396">
        <v>44461</v>
      </c>
      <c r="M16" s="170">
        <f t="shared" si="5"/>
        <v>0.2286876729520929</v>
      </c>
      <c r="N16" s="391">
        <v>19037</v>
      </c>
      <c r="O16" s="169">
        <f t="shared" si="6"/>
        <v>0.09791788826137497</v>
      </c>
      <c r="P16" s="396">
        <v>3762</v>
      </c>
      <c r="Q16" s="170">
        <f t="shared" si="7"/>
        <v>0.019350060179613</v>
      </c>
      <c r="R16" s="391">
        <v>4140</v>
      </c>
      <c r="S16" s="170">
        <f t="shared" si="8"/>
        <v>0.021294324599574112</v>
      </c>
      <c r="T16" s="391">
        <v>0</v>
      </c>
      <c r="U16" s="170">
        <f t="shared" si="14"/>
        <v>0</v>
      </c>
      <c r="V16" s="391">
        <v>0</v>
      </c>
      <c r="W16" s="170">
        <f t="shared" si="10"/>
        <v>0</v>
      </c>
      <c r="X16" s="391">
        <v>0</v>
      </c>
      <c r="Y16" s="170">
        <f t="shared" si="11"/>
        <v>0</v>
      </c>
      <c r="Z16" s="391">
        <v>0</v>
      </c>
      <c r="AA16" s="170">
        <f t="shared" si="12"/>
        <v>0</v>
      </c>
      <c r="AB16" s="391">
        <v>0</v>
      </c>
      <c r="AC16" s="170">
        <f t="shared" si="13"/>
        <v>0</v>
      </c>
    </row>
    <row r="17" spans="1:29" s="10" customFormat="1" ht="18" customHeight="1">
      <c r="A17" s="168" t="s">
        <v>10</v>
      </c>
      <c r="B17" s="389">
        <f t="shared" si="9"/>
        <v>13648</v>
      </c>
      <c r="C17" s="391">
        <v>383</v>
      </c>
      <c r="D17" s="169">
        <f t="shared" si="0"/>
        <v>0.02806271981242673</v>
      </c>
      <c r="E17" s="396">
        <v>2486</v>
      </c>
      <c r="F17" s="170">
        <f t="shared" si="1"/>
        <v>0.18215123094958968</v>
      </c>
      <c r="G17" s="391">
        <v>1753</v>
      </c>
      <c r="H17" s="169">
        <f t="shared" si="2"/>
        <v>0.12844372801875734</v>
      </c>
      <c r="I17" s="396">
        <v>2309</v>
      </c>
      <c r="J17" s="170">
        <f t="shared" si="3"/>
        <v>0.1691822977725674</v>
      </c>
      <c r="K17" s="171">
        <f t="shared" si="4"/>
        <v>0.5078399765533411</v>
      </c>
      <c r="L17" s="396">
        <v>1408</v>
      </c>
      <c r="M17" s="170">
        <f t="shared" si="5"/>
        <v>0.10316529894490035</v>
      </c>
      <c r="N17" s="391">
        <v>1391</v>
      </c>
      <c r="O17" s="169">
        <f t="shared" si="6"/>
        <v>0.10191969519343494</v>
      </c>
      <c r="P17" s="396">
        <v>1892</v>
      </c>
      <c r="Q17" s="170">
        <f t="shared" si="7"/>
        <v>0.13862837045720985</v>
      </c>
      <c r="R17" s="391">
        <v>1472</v>
      </c>
      <c r="S17" s="170">
        <f t="shared" si="8"/>
        <v>0.10785463071512309</v>
      </c>
      <c r="T17" s="391">
        <v>554</v>
      </c>
      <c r="U17" s="170">
        <f t="shared" si="14"/>
        <v>0.040592028135990624</v>
      </c>
      <c r="V17" s="391">
        <v>0</v>
      </c>
      <c r="W17" s="170">
        <f t="shared" si="10"/>
        <v>0</v>
      </c>
      <c r="X17" s="391">
        <v>0</v>
      </c>
      <c r="Y17" s="170">
        <f t="shared" si="11"/>
        <v>0</v>
      </c>
      <c r="Z17" s="391">
        <v>0</v>
      </c>
      <c r="AA17" s="170">
        <f t="shared" si="12"/>
        <v>0</v>
      </c>
      <c r="AB17" s="391">
        <v>0</v>
      </c>
      <c r="AC17" s="170">
        <f t="shared" si="13"/>
        <v>0</v>
      </c>
    </row>
    <row r="18" spans="1:29" s="10" customFormat="1" ht="18" customHeight="1">
      <c r="A18" s="168" t="s">
        <v>25</v>
      </c>
      <c r="B18" s="389">
        <f t="shared" si="9"/>
        <v>16150</v>
      </c>
      <c r="C18" s="391">
        <v>638</v>
      </c>
      <c r="D18" s="169">
        <f t="shared" si="0"/>
        <v>0.0395046439628483</v>
      </c>
      <c r="E18" s="396">
        <v>3463</v>
      </c>
      <c r="F18" s="170">
        <f t="shared" si="1"/>
        <v>0.21442724458204335</v>
      </c>
      <c r="G18" s="391">
        <v>2759</v>
      </c>
      <c r="H18" s="169">
        <f t="shared" si="2"/>
        <v>0.1708359133126935</v>
      </c>
      <c r="I18" s="396">
        <v>2442</v>
      </c>
      <c r="J18" s="170">
        <f t="shared" si="3"/>
        <v>0.15120743034055728</v>
      </c>
      <c r="K18" s="171">
        <f t="shared" si="4"/>
        <v>0.5759752321981424</v>
      </c>
      <c r="L18" s="396">
        <v>1482</v>
      </c>
      <c r="M18" s="170">
        <f t="shared" si="5"/>
        <v>0.09176470588235294</v>
      </c>
      <c r="N18" s="391">
        <v>1746</v>
      </c>
      <c r="O18" s="169">
        <f t="shared" si="6"/>
        <v>0.10811145510835914</v>
      </c>
      <c r="P18" s="396">
        <v>1888</v>
      </c>
      <c r="Q18" s="170">
        <f t="shared" si="7"/>
        <v>0.11690402476780186</v>
      </c>
      <c r="R18" s="391">
        <v>1732</v>
      </c>
      <c r="S18" s="170">
        <f t="shared" si="8"/>
        <v>0.10724458204334365</v>
      </c>
      <c r="T18" s="391">
        <v>0</v>
      </c>
      <c r="U18" s="170">
        <f t="shared" si="14"/>
        <v>0</v>
      </c>
      <c r="V18" s="391">
        <v>0</v>
      </c>
      <c r="W18" s="170">
        <f t="shared" si="10"/>
        <v>0</v>
      </c>
      <c r="X18" s="391">
        <v>0</v>
      </c>
      <c r="Y18" s="170">
        <f t="shared" si="11"/>
        <v>0</v>
      </c>
      <c r="Z18" s="391">
        <v>0</v>
      </c>
      <c r="AA18" s="170">
        <f t="shared" si="12"/>
        <v>0</v>
      </c>
      <c r="AB18" s="391">
        <v>0</v>
      </c>
      <c r="AC18" s="170">
        <f t="shared" si="13"/>
        <v>0</v>
      </c>
    </row>
    <row r="19" spans="1:29" s="10" customFormat="1" ht="18" customHeight="1">
      <c r="A19" s="168" t="s">
        <v>26</v>
      </c>
      <c r="B19" s="389">
        <f t="shared" si="9"/>
        <v>46211</v>
      </c>
      <c r="C19" s="391">
        <v>2076</v>
      </c>
      <c r="D19" s="169">
        <f>C19/B19</f>
        <v>0.04492436865681331</v>
      </c>
      <c r="E19" s="396">
        <v>9010</v>
      </c>
      <c r="F19" s="170">
        <f>E19/B19</f>
        <v>0.194975222349657</v>
      </c>
      <c r="G19" s="391">
        <v>6944</v>
      </c>
      <c r="H19" s="169">
        <f>G19/B19</f>
        <v>0.15026725238579558</v>
      </c>
      <c r="I19" s="396">
        <v>7700</v>
      </c>
      <c r="J19" s="170">
        <f>I19/B19</f>
        <v>0.16662699357295882</v>
      </c>
      <c r="K19" s="171">
        <f>(C19+E19+G19+I19)/B19</f>
        <v>0.5567938369652248</v>
      </c>
      <c r="L19" s="396">
        <v>4534</v>
      </c>
      <c r="M19" s="170">
        <f t="shared" si="5"/>
        <v>0.098115167384389</v>
      </c>
      <c r="N19" s="391">
        <v>2016</v>
      </c>
      <c r="O19" s="169">
        <f t="shared" si="6"/>
        <v>0.043625976499101944</v>
      </c>
      <c r="P19" s="396">
        <v>2919</v>
      </c>
      <c r="Q19" s="170">
        <f t="shared" si="7"/>
        <v>0.06316677847265803</v>
      </c>
      <c r="R19" s="391">
        <v>5660</v>
      </c>
      <c r="S19" s="170">
        <f t="shared" si="8"/>
        <v>0.12248166021077232</v>
      </c>
      <c r="T19" s="391">
        <v>2870</v>
      </c>
      <c r="U19" s="170">
        <f t="shared" si="14"/>
        <v>0.06210642487719374</v>
      </c>
      <c r="V19" s="391">
        <v>1436</v>
      </c>
      <c r="W19" s="170">
        <f t="shared" si="10"/>
        <v>0.03107485230789206</v>
      </c>
      <c r="X19" s="391">
        <v>426</v>
      </c>
      <c r="Y19" s="170">
        <f t="shared" si="11"/>
        <v>0.009218584319750709</v>
      </c>
      <c r="Z19" s="391">
        <v>620</v>
      </c>
      <c r="AA19" s="170">
        <f t="shared" si="12"/>
        <v>0.013416718963017464</v>
      </c>
      <c r="AB19" s="391">
        <v>0</v>
      </c>
      <c r="AC19" s="170">
        <f t="shared" si="13"/>
        <v>0</v>
      </c>
    </row>
    <row r="20" spans="1:29" s="10" customFormat="1" ht="18" customHeight="1">
      <c r="A20" s="168" t="s">
        <v>27</v>
      </c>
      <c r="B20" s="389">
        <f t="shared" si="9"/>
        <v>19180</v>
      </c>
      <c r="C20" s="391">
        <v>682</v>
      </c>
      <c r="D20" s="169">
        <f>C20/B20</f>
        <v>0.03555787278415016</v>
      </c>
      <c r="E20" s="396">
        <v>3716</v>
      </c>
      <c r="F20" s="170">
        <f>E20/B20</f>
        <v>0.19374348279457768</v>
      </c>
      <c r="G20" s="391">
        <v>3049</v>
      </c>
      <c r="H20" s="169">
        <f>G20/B20</f>
        <v>0.1589676746611053</v>
      </c>
      <c r="I20" s="396">
        <v>3016</v>
      </c>
      <c r="J20" s="170">
        <f>I20/B20</f>
        <v>0.1572471324296142</v>
      </c>
      <c r="K20" s="171">
        <f>(C20+E20+G20+I20)/B20</f>
        <v>0.5455161626694474</v>
      </c>
      <c r="L20" s="396">
        <v>2018</v>
      </c>
      <c r="M20" s="170">
        <f t="shared" si="5"/>
        <v>0.10521376433785193</v>
      </c>
      <c r="N20" s="391">
        <v>2169</v>
      </c>
      <c r="O20" s="169">
        <f t="shared" si="6"/>
        <v>0.11308654848800834</v>
      </c>
      <c r="P20" s="396">
        <v>2450</v>
      </c>
      <c r="Q20" s="170">
        <f t="shared" si="7"/>
        <v>0.12773722627737227</v>
      </c>
      <c r="R20" s="391">
        <v>1691</v>
      </c>
      <c r="S20" s="170">
        <f t="shared" si="8"/>
        <v>0.08816475495307612</v>
      </c>
      <c r="T20" s="391">
        <v>389</v>
      </c>
      <c r="U20" s="170">
        <f t="shared" si="14"/>
        <v>0.020281543274244005</v>
      </c>
      <c r="V20" s="391">
        <v>0</v>
      </c>
      <c r="W20" s="170">
        <f t="shared" si="10"/>
        <v>0</v>
      </c>
      <c r="X20" s="391">
        <v>0</v>
      </c>
      <c r="Y20" s="170">
        <f t="shared" si="11"/>
        <v>0</v>
      </c>
      <c r="Z20" s="391">
        <v>0</v>
      </c>
      <c r="AA20" s="170">
        <f t="shared" si="12"/>
        <v>0</v>
      </c>
      <c r="AB20" s="391">
        <v>0</v>
      </c>
      <c r="AC20" s="170">
        <f t="shared" si="13"/>
        <v>0</v>
      </c>
    </row>
    <row r="21" spans="1:29" s="10" customFormat="1" ht="18" customHeight="1">
      <c r="A21" s="168" t="s">
        <v>28</v>
      </c>
      <c r="B21" s="389">
        <f t="shared" si="9"/>
        <v>21838</v>
      </c>
      <c r="C21" s="391">
        <v>710</v>
      </c>
      <c r="D21" s="169">
        <f t="shared" si="0"/>
        <v>0.03251213481088012</v>
      </c>
      <c r="E21" s="396">
        <v>4274</v>
      </c>
      <c r="F21" s="170">
        <f t="shared" si="1"/>
        <v>0.19571389321366425</v>
      </c>
      <c r="G21" s="391">
        <v>3307</v>
      </c>
      <c r="H21" s="169">
        <f t="shared" si="2"/>
        <v>0.15143328143602894</v>
      </c>
      <c r="I21" s="396">
        <v>3667</v>
      </c>
      <c r="J21" s="170">
        <f t="shared" si="3"/>
        <v>0.16791830753732026</v>
      </c>
      <c r="K21" s="171">
        <f t="shared" si="4"/>
        <v>0.5475776169978935</v>
      </c>
      <c r="L21" s="396">
        <v>2248</v>
      </c>
      <c r="M21" s="170">
        <f t="shared" si="5"/>
        <v>0.10293982965473028</v>
      </c>
      <c r="N21" s="391">
        <v>5307</v>
      </c>
      <c r="O21" s="169">
        <f t="shared" si="6"/>
        <v>0.2430167597765363</v>
      </c>
      <c r="P21" s="396">
        <v>1692</v>
      </c>
      <c r="Q21" s="170">
        <f t="shared" si="7"/>
        <v>0.07747962267606924</v>
      </c>
      <c r="R21" s="391">
        <v>328</v>
      </c>
      <c r="S21" s="170">
        <f t="shared" si="8"/>
        <v>0.01501969044784321</v>
      </c>
      <c r="T21" s="391">
        <v>305</v>
      </c>
      <c r="U21" s="170">
        <f t="shared" si="14"/>
        <v>0.013966480446927373</v>
      </c>
      <c r="V21" s="391">
        <v>0</v>
      </c>
      <c r="W21" s="170">
        <f t="shared" si="10"/>
        <v>0</v>
      </c>
      <c r="X21" s="391">
        <v>0</v>
      </c>
      <c r="Y21" s="170">
        <f t="shared" si="11"/>
        <v>0</v>
      </c>
      <c r="Z21" s="391">
        <v>0</v>
      </c>
      <c r="AA21" s="170">
        <f t="shared" si="12"/>
        <v>0</v>
      </c>
      <c r="AB21" s="391">
        <v>0</v>
      </c>
      <c r="AC21" s="170">
        <f t="shared" si="13"/>
        <v>0</v>
      </c>
    </row>
    <row r="22" spans="1:29" s="10" customFormat="1" ht="18" customHeight="1">
      <c r="A22" s="168" t="s">
        <v>8</v>
      </c>
      <c r="B22" s="389">
        <f t="shared" si="9"/>
        <v>35459</v>
      </c>
      <c r="C22" s="391">
        <v>1494</v>
      </c>
      <c r="D22" s="169">
        <f t="shared" si="0"/>
        <v>0.04213316788403508</v>
      </c>
      <c r="E22" s="396">
        <v>6318</v>
      </c>
      <c r="F22" s="170">
        <f t="shared" si="1"/>
        <v>0.1781776135818833</v>
      </c>
      <c r="G22" s="391">
        <v>4642</v>
      </c>
      <c r="H22" s="169">
        <f t="shared" si="2"/>
        <v>0.13091175724075693</v>
      </c>
      <c r="I22" s="396">
        <v>6567</v>
      </c>
      <c r="J22" s="170">
        <f t="shared" si="3"/>
        <v>0.1851998082292225</v>
      </c>
      <c r="K22" s="171">
        <f t="shared" si="4"/>
        <v>0.5364223469358977</v>
      </c>
      <c r="L22" s="396">
        <v>3679</v>
      </c>
      <c r="M22" s="170">
        <f t="shared" si="5"/>
        <v>0.10375363095405962</v>
      </c>
      <c r="N22" s="391">
        <v>3479</v>
      </c>
      <c r="O22" s="169">
        <f t="shared" si="6"/>
        <v>0.09811331396824502</v>
      </c>
      <c r="P22" s="396">
        <v>4443</v>
      </c>
      <c r="Q22" s="170">
        <f t="shared" si="7"/>
        <v>0.1252996418398714</v>
      </c>
      <c r="R22" s="391">
        <v>3754</v>
      </c>
      <c r="S22" s="170">
        <f t="shared" si="8"/>
        <v>0.10586874982374009</v>
      </c>
      <c r="T22" s="391">
        <v>1083</v>
      </c>
      <c r="U22" s="170">
        <f t="shared" si="14"/>
        <v>0.030542316478186074</v>
      </c>
      <c r="V22" s="391">
        <v>0</v>
      </c>
      <c r="W22" s="170">
        <f t="shared" si="10"/>
        <v>0</v>
      </c>
      <c r="X22" s="391">
        <v>0</v>
      </c>
      <c r="Y22" s="170">
        <f t="shared" si="11"/>
        <v>0</v>
      </c>
      <c r="Z22" s="391">
        <v>0</v>
      </c>
      <c r="AA22" s="170">
        <f t="shared" si="12"/>
        <v>0</v>
      </c>
      <c r="AB22" s="391">
        <v>0</v>
      </c>
      <c r="AC22" s="170">
        <f t="shared" si="13"/>
        <v>0</v>
      </c>
    </row>
    <row r="23" spans="1:29" s="10" customFormat="1" ht="18" customHeight="1">
      <c r="A23" s="168" t="s">
        <v>40</v>
      </c>
      <c r="B23" s="389">
        <f t="shared" si="9"/>
        <v>15046</v>
      </c>
      <c r="C23" s="391">
        <v>549</v>
      </c>
      <c r="D23" s="169">
        <f t="shared" si="0"/>
        <v>0.03648810315033896</v>
      </c>
      <c r="E23" s="396">
        <v>2680</v>
      </c>
      <c r="F23" s="170">
        <f t="shared" si="1"/>
        <v>0.1781204306792503</v>
      </c>
      <c r="G23" s="391">
        <v>2059</v>
      </c>
      <c r="H23" s="169">
        <f t="shared" si="2"/>
        <v>0.1368470025255882</v>
      </c>
      <c r="I23" s="396">
        <v>2692</v>
      </c>
      <c r="J23" s="170">
        <f t="shared" si="3"/>
        <v>0.1789179848464708</v>
      </c>
      <c r="K23" s="171">
        <f t="shared" si="4"/>
        <v>0.5303735212016483</v>
      </c>
      <c r="L23" s="396">
        <v>1586</v>
      </c>
      <c r="M23" s="170">
        <f t="shared" si="5"/>
        <v>0.10541007576764588</v>
      </c>
      <c r="N23" s="391">
        <v>1657</v>
      </c>
      <c r="O23" s="169">
        <f t="shared" si="6"/>
        <v>0.11012893792370065</v>
      </c>
      <c r="P23" s="396">
        <v>1958</v>
      </c>
      <c r="Q23" s="170">
        <f t="shared" si="7"/>
        <v>0.13013425495148212</v>
      </c>
      <c r="R23" s="391">
        <v>1093</v>
      </c>
      <c r="S23" s="170">
        <f t="shared" si="8"/>
        <v>0.07264389206433604</v>
      </c>
      <c r="T23" s="391">
        <v>369</v>
      </c>
      <c r="U23" s="170">
        <f t="shared" si="14"/>
        <v>0.024524790642031103</v>
      </c>
      <c r="V23" s="391">
        <v>403</v>
      </c>
      <c r="W23" s="170">
        <f t="shared" si="10"/>
        <v>0.026784527449155923</v>
      </c>
      <c r="X23" s="391">
        <v>0</v>
      </c>
      <c r="Y23" s="170">
        <f t="shared" si="11"/>
        <v>0</v>
      </c>
      <c r="Z23" s="391">
        <v>0</v>
      </c>
      <c r="AA23" s="170">
        <f t="shared" si="12"/>
        <v>0</v>
      </c>
      <c r="AB23" s="391">
        <v>0</v>
      </c>
      <c r="AC23" s="170">
        <f t="shared" si="13"/>
        <v>0</v>
      </c>
    </row>
    <row r="24" spans="1:29" s="10" customFormat="1" ht="18" customHeight="1">
      <c r="A24" s="168" t="s">
        <v>12</v>
      </c>
      <c r="B24" s="389">
        <f t="shared" si="9"/>
        <v>13568</v>
      </c>
      <c r="C24" s="391">
        <v>304</v>
      </c>
      <c r="D24" s="169">
        <f>C24/B24</f>
        <v>0.02240566037735849</v>
      </c>
      <c r="E24" s="396">
        <v>2211</v>
      </c>
      <c r="F24" s="170">
        <f>E24/B24</f>
        <v>0.16295695754716982</v>
      </c>
      <c r="G24" s="391">
        <v>1731</v>
      </c>
      <c r="H24" s="169">
        <f>G24/B24</f>
        <v>0.12757959905660377</v>
      </c>
      <c r="I24" s="396">
        <v>3977</v>
      </c>
      <c r="J24" s="170">
        <f>I24/B24</f>
        <v>0.29311615566037735</v>
      </c>
      <c r="K24" s="171">
        <f>(C24+E24+G24+I24)/B24</f>
        <v>0.6060583726415094</v>
      </c>
      <c r="L24" s="396">
        <v>3540</v>
      </c>
      <c r="M24" s="170">
        <f t="shared" si="5"/>
        <v>0.26090801886792453</v>
      </c>
      <c r="N24" s="391">
        <v>1406</v>
      </c>
      <c r="O24" s="169">
        <f t="shared" si="6"/>
        <v>0.10362617924528301</v>
      </c>
      <c r="P24" s="396">
        <v>399</v>
      </c>
      <c r="Q24" s="170">
        <f t="shared" si="7"/>
        <v>0.02940742924528302</v>
      </c>
      <c r="R24" s="391">
        <v>0</v>
      </c>
      <c r="S24" s="170">
        <f t="shared" si="8"/>
        <v>0</v>
      </c>
      <c r="T24" s="391">
        <v>0</v>
      </c>
      <c r="U24" s="170">
        <f t="shared" si="14"/>
        <v>0</v>
      </c>
      <c r="V24" s="391">
        <v>0</v>
      </c>
      <c r="W24" s="170">
        <f t="shared" si="10"/>
        <v>0</v>
      </c>
      <c r="X24" s="391">
        <v>0</v>
      </c>
      <c r="Y24" s="170">
        <f t="shared" si="11"/>
        <v>0</v>
      </c>
      <c r="Z24" s="391">
        <v>0</v>
      </c>
      <c r="AA24" s="170">
        <f t="shared" si="12"/>
        <v>0</v>
      </c>
      <c r="AB24" s="391">
        <v>0</v>
      </c>
      <c r="AC24" s="170">
        <f t="shared" si="13"/>
        <v>0</v>
      </c>
    </row>
    <row r="25" spans="1:29" s="10" customFormat="1" ht="18" customHeight="1">
      <c r="A25" s="168" t="s">
        <v>15</v>
      </c>
      <c r="B25" s="389">
        <f t="shared" si="9"/>
        <v>4202</v>
      </c>
      <c r="C25" s="391">
        <v>184</v>
      </c>
      <c r="D25" s="169">
        <f t="shared" si="0"/>
        <v>0.04378867206092337</v>
      </c>
      <c r="E25" s="396">
        <v>860</v>
      </c>
      <c r="F25" s="170">
        <f t="shared" si="1"/>
        <v>0.20466444550214183</v>
      </c>
      <c r="G25" s="391">
        <v>699</v>
      </c>
      <c r="H25" s="169">
        <f t="shared" si="2"/>
        <v>0.1663493574488339</v>
      </c>
      <c r="I25" s="396">
        <v>615</v>
      </c>
      <c r="J25" s="170">
        <f t="shared" si="3"/>
        <v>0.14635887672536887</v>
      </c>
      <c r="K25" s="171">
        <f>(C25+E25+G25+I25)/B25</f>
        <v>0.561161351737268</v>
      </c>
      <c r="L25" s="396">
        <v>463</v>
      </c>
      <c r="M25" s="170">
        <f t="shared" si="5"/>
        <v>0.11018562589243218</v>
      </c>
      <c r="N25" s="391">
        <v>468</v>
      </c>
      <c r="O25" s="169">
        <f t="shared" si="6"/>
        <v>0.11137553545930509</v>
      </c>
      <c r="P25" s="396">
        <v>492</v>
      </c>
      <c r="Q25" s="170">
        <f t="shared" si="7"/>
        <v>0.1170871013802951</v>
      </c>
      <c r="R25" s="391">
        <v>421</v>
      </c>
      <c r="S25" s="170">
        <f t="shared" si="8"/>
        <v>0.10019038553069967</v>
      </c>
      <c r="T25" s="391">
        <v>0</v>
      </c>
      <c r="U25" s="170">
        <f t="shared" si="14"/>
        <v>0</v>
      </c>
      <c r="V25" s="391">
        <v>0</v>
      </c>
      <c r="W25" s="170">
        <f t="shared" si="10"/>
        <v>0</v>
      </c>
      <c r="X25" s="391">
        <v>0</v>
      </c>
      <c r="Y25" s="170">
        <f t="shared" si="11"/>
        <v>0</v>
      </c>
      <c r="Z25" s="391">
        <v>0</v>
      </c>
      <c r="AA25" s="170">
        <f t="shared" si="12"/>
        <v>0</v>
      </c>
      <c r="AB25" s="391">
        <v>0</v>
      </c>
      <c r="AC25" s="170">
        <f t="shared" si="13"/>
        <v>0</v>
      </c>
    </row>
    <row r="26" spans="1:29" s="10" customFormat="1" ht="18" customHeight="1">
      <c r="A26" s="168" t="s">
        <v>17</v>
      </c>
      <c r="B26" s="389">
        <f t="shared" si="9"/>
        <v>1761</v>
      </c>
      <c r="C26" s="391">
        <v>70</v>
      </c>
      <c r="D26" s="169">
        <f t="shared" si="0"/>
        <v>0.039750141964792735</v>
      </c>
      <c r="E26" s="396">
        <v>309</v>
      </c>
      <c r="F26" s="170">
        <f t="shared" si="1"/>
        <v>0.17546848381601363</v>
      </c>
      <c r="G26" s="391">
        <v>292</v>
      </c>
      <c r="H26" s="169">
        <f t="shared" si="2"/>
        <v>0.16581487791027824</v>
      </c>
      <c r="I26" s="396">
        <v>268</v>
      </c>
      <c r="J26" s="170">
        <f t="shared" si="3"/>
        <v>0.1521862578080636</v>
      </c>
      <c r="K26" s="171">
        <f t="shared" si="4"/>
        <v>0.5332197614991482</v>
      </c>
      <c r="L26" s="396">
        <v>224</v>
      </c>
      <c r="M26" s="170">
        <f t="shared" si="5"/>
        <v>0.12720045428733673</v>
      </c>
      <c r="N26" s="391">
        <v>206</v>
      </c>
      <c r="O26" s="169">
        <f t="shared" si="6"/>
        <v>0.11697898921067575</v>
      </c>
      <c r="P26" s="396">
        <v>231</v>
      </c>
      <c r="Q26" s="170">
        <f t="shared" si="7"/>
        <v>0.131175468483816</v>
      </c>
      <c r="R26" s="391">
        <v>161</v>
      </c>
      <c r="S26" s="170">
        <f t="shared" si="8"/>
        <v>0.09142532651902328</v>
      </c>
      <c r="T26" s="391">
        <v>0</v>
      </c>
      <c r="U26" s="170">
        <f t="shared" si="14"/>
        <v>0</v>
      </c>
      <c r="V26" s="391">
        <v>0</v>
      </c>
      <c r="W26" s="170">
        <f t="shared" si="10"/>
        <v>0</v>
      </c>
      <c r="X26" s="391">
        <v>0</v>
      </c>
      <c r="Y26" s="170">
        <f t="shared" si="11"/>
        <v>0</v>
      </c>
      <c r="Z26" s="391">
        <v>0</v>
      </c>
      <c r="AA26" s="170">
        <f t="shared" si="12"/>
        <v>0</v>
      </c>
      <c r="AB26" s="391">
        <v>0</v>
      </c>
      <c r="AC26" s="170">
        <f t="shared" si="13"/>
        <v>0</v>
      </c>
    </row>
    <row r="27" spans="1:29" s="10" customFormat="1" ht="18" customHeight="1">
      <c r="A27" s="168" t="s">
        <v>16</v>
      </c>
      <c r="B27" s="389">
        <f t="shared" si="9"/>
        <v>9564</v>
      </c>
      <c r="C27" s="391">
        <v>164</v>
      </c>
      <c r="D27" s="169">
        <f>C27/B27</f>
        <v>0.017147636971978252</v>
      </c>
      <c r="E27" s="396">
        <v>1420</v>
      </c>
      <c r="F27" s="170">
        <f>E27/B27</f>
        <v>0.14847344207444585</v>
      </c>
      <c r="G27" s="391">
        <v>897</v>
      </c>
      <c r="H27" s="169">
        <f>G27/B27</f>
        <v>0.0937892095357591</v>
      </c>
      <c r="I27" s="396">
        <v>1937</v>
      </c>
      <c r="J27" s="170">
        <f>I27/B27</f>
        <v>0.20253032204098703</v>
      </c>
      <c r="K27" s="171">
        <f>(C27+E27+G27+I27)/B27</f>
        <v>0.4619406106231702</v>
      </c>
      <c r="L27" s="396">
        <v>1100</v>
      </c>
      <c r="M27" s="170">
        <f t="shared" si="5"/>
        <v>0.1150146382266834</v>
      </c>
      <c r="N27" s="391">
        <v>960</v>
      </c>
      <c r="O27" s="169">
        <f t="shared" si="6"/>
        <v>0.10037641154328733</v>
      </c>
      <c r="P27" s="396">
        <v>1480</v>
      </c>
      <c r="Q27" s="170">
        <f t="shared" si="7"/>
        <v>0.1547469677959013</v>
      </c>
      <c r="R27" s="391">
        <v>1220</v>
      </c>
      <c r="S27" s="170">
        <f t="shared" si="8"/>
        <v>0.1275616896695943</v>
      </c>
      <c r="T27" s="391">
        <v>386</v>
      </c>
      <c r="U27" s="170">
        <f t="shared" si="14"/>
        <v>0.04035968214136345</v>
      </c>
      <c r="V27" s="391">
        <v>0</v>
      </c>
      <c r="W27" s="170">
        <f t="shared" si="10"/>
        <v>0</v>
      </c>
      <c r="X27" s="391">
        <v>0</v>
      </c>
      <c r="Y27" s="170">
        <f t="shared" si="11"/>
        <v>0</v>
      </c>
      <c r="Z27" s="391">
        <v>0</v>
      </c>
      <c r="AA27" s="170">
        <f t="shared" si="12"/>
        <v>0</v>
      </c>
      <c r="AB27" s="391">
        <v>0</v>
      </c>
      <c r="AC27" s="170">
        <f t="shared" si="13"/>
        <v>0</v>
      </c>
    </row>
    <row r="28" spans="1:29" s="10" customFormat="1" ht="18" customHeight="1">
      <c r="A28" s="168" t="s">
        <v>18</v>
      </c>
      <c r="B28" s="389">
        <f t="shared" si="9"/>
        <v>5241</v>
      </c>
      <c r="C28" s="391">
        <v>116</v>
      </c>
      <c r="D28" s="169">
        <f t="shared" si="0"/>
        <v>0.02213318069070788</v>
      </c>
      <c r="E28" s="396">
        <v>1065</v>
      </c>
      <c r="F28" s="170">
        <f t="shared" si="1"/>
        <v>0.2032054951345163</v>
      </c>
      <c r="G28" s="391">
        <v>733</v>
      </c>
      <c r="H28" s="169">
        <f t="shared" si="2"/>
        <v>0.13985880557145583</v>
      </c>
      <c r="I28" s="396">
        <v>819</v>
      </c>
      <c r="J28" s="170">
        <f t="shared" si="3"/>
        <v>0.15626788780767029</v>
      </c>
      <c r="K28" s="171">
        <f t="shared" si="4"/>
        <v>0.5214653692043503</v>
      </c>
      <c r="L28" s="396">
        <v>574</v>
      </c>
      <c r="M28" s="170">
        <f t="shared" si="5"/>
        <v>0.10952108376264072</v>
      </c>
      <c r="N28" s="391">
        <v>650</v>
      </c>
      <c r="O28" s="169">
        <f t="shared" si="6"/>
        <v>0.1240221331806907</v>
      </c>
      <c r="P28" s="396">
        <v>737</v>
      </c>
      <c r="Q28" s="170">
        <f t="shared" si="7"/>
        <v>0.14062201869872162</v>
      </c>
      <c r="R28" s="391">
        <v>438</v>
      </c>
      <c r="S28" s="170">
        <f t="shared" si="8"/>
        <v>0.0835718374356039</v>
      </c>
      <c r="T28" s="391">
        <v>109</v>
      </c>
      <c r="U28" s="170">
        <f t="shared" si="14"/>
        <v>0.02079755771799275</v>
      </c>
      <c r="V28" s="391">
        <v>0</v>
      </c>
      <c r="W28" s="170">
        <f t="shared" si="10"/>
        <v>0</v>
      </c>
      <c r="X28" s="391">
        <v>0</v>
      </c>
      <c r="Y28" s="170">
        <f t="shared" si="11"/>
        <v>0</v>
      </c>
      <c r="Z28" s="391">
        <v>0</v>
      </c>
      <c r="AA28" s="170">
        <f t="shared" si="12"/>
        <v>0</v>
      </c>
      <c r="AB28" s="391">
        <v>0</v>
      </c>
      <c r="AC28" s="170">
        <f t="shared" si="13"/>
        <v>0</v>
      </c>
    </row>
    <row r="29" spans="1:29" s="10" customFormat="1" ht="18" customHeight="1">
      <c r="A29" s="168" t="s">
        <v>151</v>
      </c>
      <c r="B29" s="389">
        <f t="shared" si="9"/>
        <v>78878</v>
      </c>
      <c r="C29" s="391">
        <v>5229</v>
      </c>
      <c r="D29" s="169">
        <f>C29/B29</f>
        <v>0.06629224878926951</v>
      </c>
      <c r="E29" s="396">
        <v>15909</v>
      </c>
      <c r="F29" s="170">
        <f>E29/B29</f>
        <v>0.20169121935140344</v>
      </c>
      <c r="G29" s="391">
        <v>13760</v>
      </c>
      <c r="H29" s="169">
        <f>G29/B29</f>
        <v>0.1744466137579553</v>
      </c>
      <c r="I29" s="396">
        <v>10881</v>
      </c>
      <c r="J29" s="170">
        <f>I29/B29</f>
        <v>0.13794720961484824</v>
      </c>
      <c r="K29" s="171">
        <f>(C29+E29+G29+I29)/B29</f>
        <v>0.5803772915134765</v>
      </c>
      <c r="L29" s="396">
        <v>7326</v>
      </c>
      <c r="M29" s="170">
        <f t="shared" si="5"/>
        <v>0.09287760845863231</v>
      </c>
      <c r="N29" s="391">
        <v>16937</v>
      </c>
      <c r="O29" s="169">
        <f t="shared" si="6"/>
        <v>0.21472400415832044</v>
      </c>
      <c r="P29" s="396">
        <v>4495</v>
      </c>
      <c r="Q29" s="170">
        <f t="shared" si="7"/>
        <v>0.0569867390146809</v>
      </c>
      <c r="R29" s="391">
        <v>1726</v>
      </c>
      <c r="S29" s="170">
        <f t="shared" si="8"/>
        <v>0.021881893557138873</v>
      </c>
      <c r="T29" s="391">
        <v>1191</v>
      </c>
      <c r="U29" s="170">
        <f t="shared" si="14"/>
        <v>0.015099267222799766</v>
      </c>
      <c r="V29" s="391">
        <v>1424</v>
      </c>
      <c r="W29" s="170">
        <f t="shared" si="10"/>
        <v>0.01805319607495119</v>
      </c>
      <c r="X29" s="391">
        <v>0</v>
      </c>
      <c r="Y29" s="170">
        <f t="shared" si="11"/>
        <v>0</v>
      </c>
      <c r="Z29" s="391">
        <v>0</v>
      </c>
      <c r="AA29" s="170">
        <f t="shared" si="12"/>
        <v>0</v>
      </c>
      <c r="AB29" s="391">
        <v>0</v>
      </c>
      <c r="AC29" s="170">
        <f t="shared" si="13"/>
        <v>0</v>
      </c>
    </row>
    <row r="30" spans="1:29" s="10" customFormat="1" ht="18" customHeight="1">
      <c r="A30" s="168" t="s">
        <v>29</v>
      </c>
      <c r="B30" s="389">
        <f t="shared" si="9"/>
        <v>88309</v>
      </c>
      <c r="C30" s="391">
        <v>2639</v>
      </c>
      <c r="D30" s="169">
        <f>D32</f>
        <v>0.025324185495168648</v>
      </c>
      <c r="E30" s="396">
        <v>14025</v>
      </c>
      <c r="F30" s="170">
        <f>E30/B30</f>
        <v>0.15881733458650873</v>
      </c>
      <c r="G30" s="391">
        <v>10330</v>
      </c>
      <c r="H30" s="169">
        <f>G30/B30</f>
        <v>0.11697561969901142</v>
      </c>
      <c r="I30" s="396">
        <v>15733</v>
      </c>
      <c r="J30" s="170">
        <f>I30/B30</f>
        <v>0.17815851158998516</v>
      </c>
      <c r="K30" s="171">
        <f>(C30+E30+G30+I30)/B30</f>
        <v>0.48383516968825374</v>
      </c>
      <c r="L30" s="396">
        <v>8667</v>
      </c>
      <c r="M30" s="170">
        <f t="shared" si="5"/>
        <v>0.09814401703110669</v>
      </c>
      <c r="N30" s="391">
        <v>20791</v>
      </c>
      <c r="O30" s="169">
        <f t="shared" si="6"/>
        <v>0.23543466690824263</v>
      </c>
      <c r="P30" s="396">
        <v>11983</v>
      </c>
      <c r="Q30" s="170">
        <f t="shared" si="7"/>
        <v>0.13569398362567803</v>
      </c>
      <c r="R30" s="391">
        <v>2789</v>
      </c>
      <c r="S30" s="170">
        <f t="shared" si="8"/>
        <v>0.0315822849313207</v>
      </c>
      <c r="T30" s="391">
        <v>1352</v>
      </c>
      <c r="U30" s="170">
        <f t="shared" si="14"/>
        <v>0.015309877815398203</v>
      </c>
      <c r="V30" s="391">
        <v>0</v>
      </c>
      <c r="W30" s="170">
        <f t="shared" si="10"/>
        <v>0</v>
      </c>
      <c r="X30" s="391">
        <v>0</v>
      </c>
      <c r="Y30" s="170">
        <f t="shared" si="11"/>
        <v>0</v>
      </c>
      <c r="Z30" s="391">
        <v>0</v>
      </c>
      <c r="AA30" s="170">
        <f t="shared" si="12"/>
        <v>0</v>
      </c>
      <c r="AB30" s="391">
        <v>0</v>
      </c>
      <c r="AC30" s="170">
        <f t="shared" si="13"/>
        <v>0</v>
      </c>
    </row>
    <row r="31" spans="1:29" s="10" customFormat="1" ht="18" customHeight="1">
      <c r="A31" s="168" t="s">
        <v>7</v>
      </c>
      <c r="B31" s="389">
        <f t="shared" si="9"/>
        <v>54113</v>
      </c>
      <c r="C31" s="391">
        <v>2401</v>
      </c>
      <c r="D31" s="169">
        <f aca="true" t="shared" si="15" ref="D31:D46">C31/B31</f>
        <v>0.044370114390257426</v>
      </c>
      <c r="E31" s="396">
        <v>9340</v>
      </c>
      <c r="F31" s="170">
        <f t="shared" si="1"/>
        <v>0.17260177776135124</v>
      </c>
      <c r="G31" s="391">
        <v>7876</v>
      </c>
      <c r="H31" s="169">
        <f t="shared" si="2"/>
        <v>0.14554728069040712</v>
      </c>
      <c r="I31" s="396">
        <v>8779</v>
      </c>
      <c r="J31" s="170">
        <f t="shared" si="3"/>
        <v>0.16223458318703454</v>
      </c>
      <c r="K31" s="171">
        <f t="shared" si="4"/>
        <v>0.5247537560290503</v>
      </c>
      <c r="L31" s="396">
        <v>5471</v>
      </c>
      <c r="M31" s="170">
        <f t="shared" si="5"/>
        <v>0.10110324690924546</v>
      </c>
      <c r="N31" s="391">
        <v>5747</v>
      </c>
      <c r="O31" s="169">
        <f t="shared" si="6"/>
        <v>0.10620368488163658</v>
      </c>
      <c r="P31" s="396">
        <v>6920</v>
      </c>
      <c r="Q31" s="170">
        <f t="shared" si="7"/>
        <v>0.1278805462642988</v>
      </c>
      <c r="R31" s="391">
        <v>5598</v>
      </c>
      <c r="S31" s="170">
        <f t="shared" si="8"/>
        <v>0.10345018757045442</v>
      </c>
      <c r="T31" s="391">
        <v>1981</v>
      </c>
      <c r="U31" s="170">
        <f t="shared" si="14"/>
        <v>0.03660857834531443</v>
      </c>
      <c r="V31" s="391">
        <v>0</v>
      </c>
      <c r="W31" s="170">
        <f t="shared" si="10"/>
        <v>0</v>
      </c>
      <c r="X31" s="391">
        <v>0</v>
      </c>
      <c r="Y31" s="170">
        <f t="shared" si="11"/>
        <v>0</v>
      </c>
      <c r="Z31" s="391">
        <v>0</v>
      </c>
      <c r="AA31" s="170">
        <f t="shared" si="12"/>
        <v>0</v>
      </c>
      <c r="AB31" s="391">
        <v>0</v>
      </c>
      <c r="AC31" s="170">
        <f t="shared" si="13"/>
        <v>0</v>
      </c>
    </row>
    <row r="32" spans="1:29" s="10" customFormat="1" ht="18" customHeight="1">
      <c r="A32" s="168" t="s">
        <v>30</v>
      </c>
      <c r="B32" s="389">
        <f t="shared" si="9"/>
        <v>27839</v>
      </c>
      <c r="C32" s="391">
        <v>705</v>
      </c>
      <c r="D32" s="169">
        <f t="shared" si="15"/>
        <v>0.025324185495168648</v>
      </c>
      <c r="E32" s="396">
        <v>4894</v>
      </c>
      <c r="F32" s="170">
        <f t="shared" si="1"/>
        <v>0.1757965444161069</v>
      </c>
      <c r="G32" s="391">
        <v>5065</v>
      </c>
      <c r="H32" s="169">
        <f t="shared" si="2"/>
        <v>0.18193900642982866</v>
      </c>
      <c r="I32" s="396">
        <v>3737</v>
      </c>
      <c r="J32" s="170">
        <f t="shared" si="3"/>
        <v>0.13423614353963864</v>
      </c>
      <c r="K32" s="171">
        <f t="shared" si="4"/>
        <v>0.5172958798807429</v>
      </c>
      <c r="L32" s="396">
        <v>3317</v>
      </c>
      <c r="M32" s="170">
        <f t="shared" si="5"/>
        <v>0.11914939473400625</v>
      </c>
      <c r="N32" s="391">
        <v>6772</v>
      </c>
      <c r="O32" s="169">
        <f t="shared" si="6"/>
        <v>0.24325586407557742</v>
      </c>
      <c r="P32" s="396">
        <v>2907</v>
      </c>
      <c r="Q32" s="170">
        <f t="shared" si="7"/>
        <v>0.10442185423326987</v>
      </c>
      <c r="R32" s="391">
        <v>442</v>
      </c>
      <c r="S32" s="170">
        <f t="shared" si="8"/>
        <v>0.015877007076403608</v>
      </c>
      <c r="T32" s="391">
        <v>0</v>
      </c>
      <c r="U32" s="170">
        <f t="shared" si="14"/>
        <v>0</v>
      </c>
      <c r="V32" s="391">
        <v>0</v>
      </c>
      <c r="W32" s="170">
        <f t="shared" si="10"/>
        <v>0</v>
      </c>
      <c r="X32" s="391">
        <v>0</v>
      </c>
      <c r="Y32" s="170">
        <f t="shared" si="11"/>
        <v>0</v>
      </c>
      <c r="Z32" s="391">
        <v>0</v>
      </c>
      <c r="AA32" s="170">
        <f t="shared" si="12"/>
        <v>0</v>
      </c>
      <c r="AB32" s="391">
        <v>0</v>
      </c>
      <c r="AC32" s="170">
        <f t="shared" si="13"/>
        <v>0</v>
      </c>
    </row>
    <row r="33" spans="1:29" s="10" customFormat="1" ht="18" customHeight="1">
      <c r="A33" s="168" t="s">
        <v>31</v>
      </c>
      <c r="B33" s="389">
        <f t="shared" si="9"/>
        <v>17526</v>
      </c>
      <c r="C33" s="391">
        <v>290</v>
      </c>
      <c r="D33" s="169">
        <f t="shared" si="15"/>
        <v>0.016546844687892276</v>
      </c>
      <c r="E33" s="396">
        <v>2576</v>
      </c>
      <c r="F33" s="170">
        <f t="shared" si="1"/>
        <v>0.14698162729658792</v>
      </c>
      <c r="G33" s="391">
        <v>1889</v>
      </c>
      <c r="H33" s="169">
        <f t="shared" si="2"/>
        <v>0.10778272281182244</v>
      </c>
      <c r="I33" s="396">
        <v>3442</v>
      </c>
      <c r="J33" s="170">
        <f t="shared" si="3"/>
        <v>0.1963939290197421</v>
      </c>
      <c r="K33" s="171">
        <f t="shared" si="4"/>
        <v>0.46770512381604473</v>
      </c>
      <c r="L33" s="396">
        <v>1756</v>
      </c>
      <c r="M33" s="170">
        <f t="shared" si="5"/>
        <v>0.10019399748944426</v>
      </c>
      <c r="N33" s="391">
        <v>4027</v>
      </c>
      <c r="O33" s="169">
        <f t="shared" si="6"/>
        <v>0.22977290882117996</v>
      </c>
      <c r="P33" s="396">
        <v>2706</v>
      </c>
      <c r="Q33" s="170">
        <f t="shared" si="7"/>
        <v>0.1543991783635741</v>
      </c>
      <c r="R33" s="391">
        <v>440</v>
      </c>
      <c r="S33" s="170">
        <f t="shared" si="8"/>
        <v>0.025105557457491726</v>
      </c>
      <c r="T33" s="391">
        <v>400</v>
      </c>
      <c r="U33" s="170">
        <f t="shared" si="14"/>
        <v>0.022823234052265207</v>
      </c>
      <c r="V33" s="391">
        <v>0</v>
      </c>
      <c r="W33" s="170">
        <f t="shared" si="10"/>
        <v>0</v>
      </c>
      <c r="X33" s="391">
        <v>0</v>
      </c>
      <c r="Y33" s="170">
        <f t="shared" si="11"/>
        <v>0</v>
      </c>
      <c r="Z33" s="391">
        <v>0</v>
      </c>
      <c r="AA33" s="170">
        <f t="shared" si="12"/>
        <v>0</v>
      </c>
      <c r="AB33" s="391">
        <v>0</v>
      </c>
      <c r="AC33" s="170">
        <f t="shared" si="13"/>
        <v>0</v>
      </c>
    </row>
    <row r="34" spans="1:29" s="10" customFormat="1" ht="18" customHeight="1">
      <c r="A34" s="168" t="s">
        <v>32</v>
      </c>
      <c r="B34" s="389">
        <f t="shared" si="9"/>
        <v>31003</v>
      </c>
      <c r="C34" s="391">
        <v>1300</v>
      </c>
      <c r="D34" s="169">
        <f t="shared" si="15"/>
        <v>0.041931425991033125</v>
      </c>
      <c r="E34" s="396">
        <v>6538</v>
      </c>
      <c r="F34" s="170">
        <f t="shared" si="1"/>
        <v>0.2108828177918266</v>
      </c>
      <c r="G34" s="391">
        <v>4743</v>
      </c>
      <c r="H34" s="169">
        <f t="shared" si="2"/>
        <v>0.15298519498113086</v>
      </c>
      <c r="I34" s="396">
        <v>5169</v>
      </c>
      <c r="J34" s="170">
        <f t="shared" si="3"/>
        <v>0.1667258007289617</v>
      </c>
      <c r="K34" s="171">
        <f t="shared" si="4"/>
        <v>0.5725252394929523</v>
      </c>
      <c r="L34" s="396">
        <v>2726</v>
      </c>
      <c r="M34" s="170">
        <f t="shared" si="5"/>
        <v>0.08792697480888946</v>
      </c>
      <c r="N34" s="391">
        <v>3127</v>
      </c>
      <c r="O34" s="169">
        <f t="shared" si="6"/>
        <v>0.10086120697996968</v>
      </c>
      <c r="P34" s="396">
        <v>3655</v>
      </c>
      <c r="Q34" s="170">
        <f t="shared" si="7"/>
        <v>0.11789181692094314</v>
      </c>
      <c r="R34" s="391">
        <v>2644</v>
      </c>
      <c r="S34" s="170">
        <f t="shared" si="8"/>
        <v>0.08528206947714738</v>
      </c>
      <c r="T34" s="391">
        <v>1101</v>
      </c>
      <c r="U34" s="170">
        <f t="shared" si="14"/>
        <v>0.03551269232009806</v>
      </c>
      <c r="V34" s="391">
        <v>0</v>
      </c>
      <c r="W34" s="170">
        <f t="shared" si="10"/>
        <v>0</v>
      </c>
      <c r="X34" s="391">
        <v>0</v>
      </c>
      <c r="Y34" s="170">
        <f t="shared" si="11"/>
        <v>0</v>
      </c>
      <c r="Z34" s="391">
        <v>0</v>
      </c>
      <c r="AA34" s="170">
        <f t="shared" si="12"/>
        <v>0</v>
      </c>
      <c r="AB34" s="391">
        <v>0</v>
      </c>
      <c r="AC34" s="170">
        <f t="shared" si="13"/>
        <v>0</v>
      </c>
    </row>
    <row r="35" spans="1:29" s="10" customFormat="1" ht="18" customHeight="1">
      <c r="A35" s="168" t="s">
        <v>34</v>
      </c>
      <c r="B35" s="389">
        <f t="shared" si="9"/>
        <v>27307</v>
      </c>
      <c r="C35" s="391">
        <v>906</v>
      </c>
      <c r="D35" s="169">
        <f t="shared" si="15"/>
        <v>0.033178305928882705</v>
      </c>
      <c r="E35" s="396">
        <v>5194</v>
      </c>
      <c r="F35" s="170">
        <f t="shared" si="1"/>
        <v>0.1902076390669059</v>
      </c>
      <c r="G35" s="391">
        <v>3145</v>
      </c>
      <c r="H35" s="169">
        <f t="shared" si="2"/>
        <v>0.11517193393635332</v>
      </c>
      <c r="I35" s="396">
        <v>5132</v>
      </c>
      <c r="J35" s="170">
        <f t="shared" si="3"/>
        <v>0.18793715897022742</v>
      </c>
      <c r="K35" s="171">
        <f t="shared" si="4"/>
        <v>0.5264950379023694</v>
      </c>
      <c r="L35" s="396">
        <v>2405</v>
      </c>
      <c r="M35" s="170">
        <f t="shared" si="5"/>
        <v>0.08807265536309371</v>
      </c>
      <c r="N35" s="391">
        <v>2884</v>
      </c>
      <c r="O35" s="169">
        <f t="shared" si="6"/>
        <v>0.10561394514227121</v>
      </c>
      <c r="P35" s="396">
        <v>3676</v>
      </c>
      <c r="Q35" s="170">
        <f t="shared" si="7"/>
        <v>0.1346174973450031</v>
      </c>
      <c r="R35" s="391">
        <v>2146</v>
      </c>
      <c r="S35" s="170">
        <f t="shared" si="8"/>
        <v>0.07858790786245286</v>
      </c>
      <c r="T35" s="391">
        <v>1819</v>
      </c>
      <c r="U35" s="170">
        <f t="shared" si="14"/>
        <v>0.06661295638480975</v>
      </c>
      <c r="V35" s="391">
        <v>0</v>
      </c>
      <c r="W35" s="170">
        <f t="shared" si="10"/>
        <v>0</v>
      </c>
      <c r="X35" s="391">
        <v>0</v>
      </c>
      <c r="Y35" s="170">
        <f t="shared" si="11"/>
        <v>0</v>
      </c>
      <c r="Z35" s="391">
        <v>0</v>
      </c>
      <c r="AA35" s="170">
        <f t="shared" si="12"/>
        <v>0</v>
      </c>
      <c r="AB35" s="391">
        <v>0</v>
      </c>
      <c r="AC35" s="170">
        <f t="shared" si="13"/>
        <v>0</v>
      </c>
    </row>
    <row r="36" spans="1:29" s="10" customFormat="1" ht="18" customHeight="1">
      <c r="A36" s="168" t="s">
        <v>33</v>
      </c>
      <c r="B36" s="389">
        <f>C36+E36+G36+I36+L36+N36+P36+R36+T36+V36+X36+Z36+AB36</f>
        <v>15558</v>
      </c>
      <c r="C36" s="391">
        <v>620</v>
      </c>
      <c r="D36" s="169">
        <f>C36/B36</f>
        <v>0.0398508805759095</v>
      </c>
      <c r="E36" s="396">
        <v>2791</v>
      </c>
      <c r="F36" s="170">
        <f>E36/B36</f>
        <v>0.17939323820542485</v>
      </c>
      <c r="G36" s="391">
        <v>1977</v>
      </c>
      <c r="H36" s="169">
        <f>G36/B36</f>
        <v>0.12707288854608562</v>
      </c>
      <c r="I36" s="396">
        <v>2879</v>
      </c>
      <c r="J36" s="170">
        <f>I36/B36</f>
        <v>0.1850494922226507</v>
      </c>
      <c r="K36" s="171">
        <f>(C36+E36+G36+I36)/B36</f>
        <v>0.5313664995500706</v>
      </c>
      <c r="L36" s="396">
        <v>1408</v>
      </c>
      <c r="M36" s="170">
        <f t="shared" si="5"/>
        <v>0.09050006427561383</v>
      </c>
      <c r="N36" s="391">
        <v>3577</v>
      </c>
      <c r="O36" s="169">
        <f t="shared" si="6"/>
        <v>0.22991387067746497</v>
      </c>
      <c r="P36" s="396">
        <v>2306</v>
      </c>
      <c r="Q36" s="170">
        <f t="shared" si="7"/>
        <v>0.1482195654968505</v>
      </c>
      <c r="R36" s="391">
        <v>0</v>
      </c>
      <c r="S36" s="170">
        <f t="shared" si="8"/>
        <v>0</v>
      </c>
      <c r="T36" s="391">
        <v>0</v>
      </c>
      <c r="U36" s="170">
        <f t="shared" si="14"/>
        <v>0</v>
      </c>
      <c r="V36" s="391">
        <v>0</v>
      </c>
      <c r="W36" s="170">
        <f t="shared" si="10"/>
        <v>0</v>
      </c>
      <c r="X36" s="391">
        <v>0</v>
      </c>
      <c r="Y36" s="170">
        <f t="shared" si="11"/>
        <v>0</v>
      </c>
      <c r="Z36" s="391">
        <v>0</v>
      </c>
      <c r="AA36" s="170">
        <f t="shared" si="12"/>
        <v>0</v>
      </c>
      <c r="AB36" s="391">
        <v>0</v>
      </c>
      <c r="AC36" s="170">
        <f t="shared" si="13"/>
        <v>0</v>
      </c>
    </row>
    <row r="37" spans="1:29" s="10" customFormat="1" ht="18" customHeight="1">
      <c r="A37" s="168" t="s">
        <v>6</v>
      </c>
      <c r="B37" s="389">
        <f t="shared" si="9"/>
        <v>27192</v>
      </c>
      <c r="C37" s="391">
        <v>994</v>
      </c>
      <c r="D37" s="169">
        <f>C37/B37</f>
        <v>0.03655486907914093</v>
      </c>
      <c r="E37" s="396">
        <v>5022</v>
      </c>
      <c r="F37" s="170">
        <f>E37/B37</f>
        <v>0.18468667255075022</v>
      </c>
      <c r="G37" s="391">
        <v>3096</v>
      </c>
      <c r="H37" s="169">
        <f>G37/B37</f>
        <v>0.11385701676963812</v>
      </c>
      <c r="I37" s="396">
        <v>4897</v>
      </c>
      <c r="J37" s="170">
        <f>I37/B37</f>
        <v>0.1800897322741983</v>
      </c>
      <c r="K37" s="171">
        <f>(C37+E37+G37+I37)/B37</f>
        <v>0.5151882906737275</v>
      </c>
      <c r="L37" s="396">
        <v>2282</v>
      </c>
      <c r="M37" s="170">
        <f t="shared" si="5"/>
        <v>0.08392174168873198</v>
      </c>
      <c r="N37" s="391">
        <v>2846</v>
      </c>
      <c r="O37" s="169">
        <f t="shared" si="6"/>
        <v>0.10466313621653428</v>
      </c>
      <c r="P37" s="396">
        <v>3792</v>
      </c>
      <c r="Q37" s="170">
        <f t="shared" si="7"/>
        <v>0.13945278022947927</v>
      </c>
      <c r="R37" s="391">
        <v>3053</v>
      </c>
      <c r="S37" s="170">
        <f t="shared" si="8"/>
        <v>0.11227566931450426</v>
      </c>
      <c r="T37" s="391">
        <v>1210</v>
      </c>
      <c r="U37" s="170">
        <f t="shared" si="14"/>
        <v>0.04449838187702265</v>
      </c>
      <c r="V37" s="391">
        <v>0</v>
      </c>
      <c r="W37" s="170">
        <f t="shared" si="10"/>
        <v>0</v>
      </c>
      <c r="X37" s="391">
        <v>0</v>
      </c>
      <c r="Y37" s="170">
        <f t="shared" si="11"/>
        <v>0</v>
      </c>
      <c r="Z37" s="391">
        <v>0</v>
      </c>
      <c r="AA37" s="170">
        <f t="shared" si="12"/>
        <v>0</v>
      </c>
      <c r="AB37" s="391">
        <v>0</v>
      </c>
      <c r="AC37" s="170">
        <f t="shared" si="13"/>
        <v>0</v>
      </c>
    </row>
    <row r="38" spans="1:29" s="10" customFormat="1" ht="18" customHeight="1">
      <c r="A38" s="168" t="s">
        <v>35</v>
      </c>
      <c r="B38" s="389">
        <f t="shared" si="9"/>
        <v>28977</v>
      </c>
      <c r="C38" s="391">
        <v>567</v>
      </c>
      <c r="D38" s="169">
        <f t="shared" si="15"/>
        <v>0.019567242985816337</v>
      </c>
      <c r="E38" s="396">
        <v>4565</v>
      </c>
      <c r="F38" s="170">
        <f t="shared" si="1"/>
        <v>0.15753873761949133</v>
      </c>
      <c r="G38" s="391">
        <v>2645</v>
      </c>
      <c r="H38" s="169">
        <f t="shared" si="2"/>
        <v>0.09127929047175345</v>
      </c>
      <c r="I38" s="396">
        <v>5941</v>
      </c>
      <c r="J38" s="170">
        <f t="shared" si="3"/>
        <v>0.20502467474203678</v>
      </c>
      <c r="K38" s="171">
        <f t="shared" si="4"/>
        <v>0.4734099458190979</v>
      </c>
      <c r="L38" s="396">
        <v>2703</v>
      </c>
      <c r="M38" s="170">
        <f t="shared" si="5"/>
        <v>0.09328087793767471</v>
      </c>
      <c r="N38" s="391">
        <v>2460</v>
      </c>
      <c r="O38" s="169">
        <f t="shared" si="6"/>
        <v>0.08489491665803914</v>
      </c>
      <c r="P38" s="396">
        <v>4498</v>
      </c>
      <c r="Q38" s="170">
        <f t="shared" si="7"/>
        <v>0.15522655899506504</v>
      </c>
      <c r="R38" s="391">
        <v>4267</v>
      </c>
      <c r="S38" s="170">
        <f t="shared" si="8"/>
        <v>0.14725471926010283</v>
      </c>
      <c r="T38" s="391">
        <v>1331</v>
      </c>
      <c r="U38" s="170">
        <f t="shared" si="14"/>
        <v>0.04593298133002036</v>
      </c>
      <c r="V38" s="391">
        <v>0</v>
      </c>
      <c r="W38" s="170">
        <f t="shared" si="10"/>
        <v>0</v>
      </c>
      <c r="X38" s="391">
        <v>0</v>
      </c>
      <c r="Y38" s="170">
        <f t="shared" si="11"/>
        <v>0</v>
      </c>
      <c r="Z38" s="391">
        <v>0</v>
      </c>
      <c r="AA38" s="170">
        <f t="shared" si="12"/>
        <v>0</v>
      </c>
      <c r="AB38" s="391">
        <v>0</v>
      </c>
      <c r="AC38" s="170">
        <f t="shared" si="13"/>
        <v>0</v>
      </c>
    </row>
    <row r="39" spans="1:29" s="10" customFormat="1" ht="18" customHeight="1">
      <c r="A39" s="168" t="s">
        <v>36</v>
      </c>
      <c r="B39" s="389">
        <f t="shared" si="9"/>
        <v>12865</v>
      </c>
      <c r="C39" s="391">
        <v>287</v>
      </c>
      <c r="D39" s="169">
        <f t="shared" si="15"/>
        <v>0.022308589195491644</v>
      </c>
      <c r="E39" s="396">
        <v>2042</v>
      </c>
      <c r="F39" s="170">
        <f t="shared" si="1"/>
        <v>0.15872522347454335</v>
      </c>
      <c r="G39" s="391">
        <v>1398</v>
      </c>
      <c r="H39" s="169">
        <f t="shared" si="2"/>
        <v>0.10866692576758648</v>
      </c>
      <c r="I39" s="396">
        <v>2253</v>
      </c>
      <c r="J39" s="170">
        <f t="shared" si="3"/>
        <v>0.17512631169840653</v>
      </c>
      <c r="K39" s="171">
        <f t="shared" si="4"/>
        <v>0.464827050136028</v>
      </c>
      <c r="L39" s="396">
        <v>1189</v>
      </c>
      <c r="M39" s="170">
        <f t="shared" si="5"/>
        <v>0.09242129809560824</v>
      </c>
      <c r="N39" s="391">
        <v>1255</v>
      </c>
      <c r="O39" s="169">
        <f t="shared" si="6"/>
        <v>0.09755149630781189</v>
      </c>
      <c r="P39" s="396">
        <v>1934</v>
      </c>
      <c r="Q39" s="170">
        <f t="shared" si="7"/>
        <v>0.15033035367275555</v>
      </c>
      <c r="R39" s="391">
        <v>1769</v>
      </c>
      <c r="S39" s="170">
        <f t="shared" si="8"/>
        <v>0.13750485814224642</v>
      </c>
      <c r="T39" s="391">
        <v>738</v>
      </c>
      <c r="U39" s="170">
        <f t="shared" si="14"/>
        <v>0.05736494364554994</v>
      </c>
      <c r="V39" s="391">
        <v>0</v>
      </c>
      <c r="W39" s="170">
        <f t="shared" si="10"/>
        <v>0</v>
      </c>
      <c r="X39" s="391">
        <v>0</v>
      </c>
      <c r="Y39" s="170">
        <f t="shared" si="11"/>
        <v>0</v>
      </c>
      <c r="Z39" s="391">
        <v>0</v>
      </c>
      <c r="AA39" s="170">
        <f t="shared" si="12"/>
        <v>0</v>
      </c>
      <c r="AB39" s="391">
        <v>0</v>
      </c>
      <c r="AC39" s="170">
        <f t="shared" si="13"/>
        <v>0</v>
      </c>
    </row>
    <row r="40" spans="1:29" s="10" customFormat="1" ht="18" customHeight="1">
      <c r="A40" s="168" t="s">
        <v>20</v>
      </c>
      <c r="B40" s="389">
        <f t="shared" si="9"/>
        <v>4359</v>
      </c>
      <c r="C40" s="391">
        <v>44</v>
      </c>
      <c r="D40" s="169">
        <f>C40/B40</f>
        <v>0.01009405827024547</v>
      </c>
      <c r="E40" s="396">
        <v>746</v>
      </c>
      <c r="F40" s="170">
        <f>E40/B40</f>
        <v>0.17114016976370727</v>
      </c>
      <c r="G40" s="391">
        <v>390</v>
      </c>
      <c r="H40" s="169">
        <f>G40/B40</f>
        <v>0.08947006194081211</v>
      </c>
      <c r="I40" s="396">
        <v>988</v>
      </c>
      <c r="J40" s="170">
        <f>I40/B40</f>
        <v>0.22665749025005735</v>
      </c>
      <c r="K40" s="171">
        <f>(C40+E40+G40+I40)/B40</f>
        <v>0.4973617802248222</v>
      </c>
      <c r="L40" s="396">
        <v>456</v>
      </c>
      <c r="M40" s="170">
        <f t="shared" si="5"/>
        <v>0.10461114934618032</v>
      </c>
      <c r="N40" s="391">
        <v>487</v>
      </c>
      <c r="O40" s="169">
        <f t="shared" si="6"/>
        <v>0.11172287221839872</v>
      </c>
      <c r="P40" s="396">
        <v>565</v>
      </c>
      <c r="Q40" s="170">
        <f t="shared" si="7"/>
        <v>0.12961688460656115</v>
      </c>
      <c r="R40" s="391">
        <v>518</v>
      </c>
      <c r="S40" s="170">
        <f t="shared" si="8"/>
        <v>0.11883459509061711</v>
      </c>
      <c r="T40" s="391">
        <v>165</v>
      </c>
      <c r="U40" s="170">
        <f t="shared" si="14"/>
        <v>0.03785271851342051</v>
      </c>
      <c r="V40" s="391">
        <v>0</v>
      </c>
      <c r="W40" s="170">
        <f t="shared" si="10"/>
        <v>0</v>
      </c>
      <c r="X40" s="391">
        <v>0</v>
      </c>
      <c r="Y40" s="170">
        <f t="shared" si="11"/>
        <v>0</v>
      </c>
      <c r="Z40" s="391">
        <v>0</v>
      </c>
      <c r="AA40" s="170">
        <f t="shared" si="12"/>
        <v>0</v>
      </c>
      <c r="AB40" s="391">
        <v>0</v>
      </c>
      <c r="AC40" s="170">
        <f t="shared" si="13"/>
        <v>0</v>
      </c>
    </row>
    <row r="41" spans="1:29" s="10" customFormat="1" ht="18" customHeight="1">
      <c r="A41" s="168" t="s">
        <v>19</v>
      </c>
      <c r="B41" s="389">
        <f t="shared" si="9"/>
        <v>3091</v>
      </c>
      <c r="C41" s="391">
        <v>38</v>
      </c>
      <c r="D41" s="169">
        <f t="shared" si="15"/>
        <v>0.012293756065998059</v>
      </c>
      <c r="E41" s="396">
        <v>488</v>
      </c>
      <c r="F41" s="170">
        <f t="shared" si="1"/>
        <v>0.15787770947913296</v>
      </c>
      <c r="G41" s="391">
        <v>290</v>
      </c>
      <c r="H41" s="169">
        <f t="shared" si="2"/>
        <v>0.09382076997735361</v>
      </c>
      <c r="I41" s="396">
        <v>692</v>
      </c>
      <c r="J41" s="170">
        <f t="shared" si="3"/>
        <v>0.22387576835975412</v>
      </c>
      <c r="K41" s="171">
        <f t="shared" si="4"/>
        <v>0.4878680038822388</v>
      </c>
      <c r="L41" s="396">
        <v>299</v>
      </c>
      <c r="M41" s="170">
        <f t="shared" si="5"/>
        <v>0.0967324490456163</v>
      </c>
      <c r="N41" s="391">
        <v>356</v>
      </c>
      <c r="O41" s="169">
        <f t="shared" si="6"/>
        <v>0.1151730831446134</v>
      </c>
      <c r="P41" s="396">
        <v>421</v>
      </c>
      <c r="Q41" s="170">
        <f t="shared" si="7"/>
        <v>0.13620187641539955</v>
      </c>
      <c r="R41" s="391">
        <v>386</v>
      </c>
      <c r="S41" s="170">
        <f t="shared" si="8"/>
        <v>0.12487868003882238</v>
      </c>
      <c r="T41" s="391">
        <v>121</v>
      </c>
      <c r="U41" s="170">
        <f t="shared" si="14"/>
        <v>0.03914590747330961</v>
      </c>
      <c r="V41" s="391">
        <v>0</v>
      </c>
      <c r="W41" s="170">
        <f t="shared" si="10"/>
        <v>0</v>
      </c>
      <c r="X41" s="391">
        <v>0</v>
      </c>
      <c r="Y41" s="170">
        <f t="shared" si="11"/>
        <v>0</v>
      </c>
      <c r="Z41" s="391">
        <v>0</v>
      </c>
      <c r="AA41" s="170">
        <f t="shared" si="12"/>
        <v>0</v>
      </c>
      <c r="AB41" s="391">
        <v>0</v>
      </c>
      <c r="AC41" s="170">
        <f t="shared" si="13"/>
        <v>0</v>
      </c>
    </row>
    <row r="42" spans="1:29" s="10" customFormat="1" ht="18" customHeight="1">
      <c r="A42" s="168" t="s">
        <v>37</v>
      </c>
      <c r="B42" s="389">
        <f t="shared" si="9"/>
        <v>1934</v>
      </c>
      <c r="C42" s="391">
        <v>8</v>
      </c>
      <c r="D42" s="169">
        <f>C42/B42</f>
        <v>0.004136504653567736</v>
      </c>
      <c r="E42" s="396">
        <v>320</v>
      </c>
      <c r="F42" s="170">
        <f>E42/B42</f>
        <v>0.1654601861427094</v>
      </c>
      <c r="G42" s="391">
        <v>193</v>
      </c>
      <c r="H42" s="169">
        <f>G42/B42</f>
        <v>0.09979317476732161</v>
      </c>
      <c r="I42" s="396">
        <v>58</v>
      </c>
      <c r="J42" s="170">
        <f>I42/B42</f>
        <v>0.02998965873836608</v>
      </c>
      <c r="K42" s="171">
        <f>(C42+E42+G42+I42)/B42</f>
        <v>0.29937952430196485</v>
      </c>
      <c r="L42" s="396">
        <v>607</v>
      </c>
      <c r="M42" s="170">
        <f t="shared" si="5"/>
        <v>0.3138572905894519</v>
      </c>
      <c r="N42" s="391">
        <v>209</v>
      </c>
      <c r="O42" s="169">
        <f t="shared" si="6"/>
        <v>0.10806618407445709</v>
      </c>
      <c r="P42" s="396">
        <v>255</v>
      </c>
      <c r="Q42" s="170">
        <f t="shared" si="7"/>
        <v>0.13185108583247157</v>
      </c>
      <c r="R42" s="391">
        <v>221</v>
      </c>
      <c r="S42" s="170">
        <f t="shared" si="8"/>
        <v>0.11427094105480869</v>
      </c>
      <c r="T42" s="391">
        <v>63</v>
      </c>
      <c r="U42" s="170">
        <f t="shared" si="14"/>
        <v>0.03257497414684592</v>
      </c>
      <c r="V42" s="391">
        <v>0</v>
      </c>
      <c r="W42" s="170">
        <f t="shared" si="10"/>
        <v>0</v>
      </c>
      <c r="X42" s="391">
        <v>0</v>
      </c>
      <c r="Y42" s="170">
        <f t="shared" si="11"/>
        <v>0</v>
      </c>
      <c r="Z42" s="391">
        <v>0</v>
      </c>
      <c r="AA42" s="170">
        <f t="shared" si="12"/>
        <v>0</v>
      </c>
      <c r="AB42" s="391">
        <v>0</v>
      </c>
      <c r="AC42" s="170">
        <f t="shared" si="13"/>
        <v>0</v>
      </c>
    </row>
    <row r="43" spans="1:29" s="10" customFormat="1" ht="18" customHeight="1">
      <c r="A43" s="168" t="s">
        <v>11</v>
      </c>
      <c r="B43" s="389">
        <f t="shared" si="9"/>
        <v>117238</v>
      </c>
      <c r="C43" s="391">
        <v>7232</v>
      </c>
      <c r="D43" s="169">
        <f t="shared" si="15"/>
        <v>0.06168648390453607</v>
      </c>
      <c r="E43" s="396">
        <v>23563</v>
      </c>
      <c r="F43" s="170">
        <f t="shared" si="1"/>
        <v>0.2009843224892953</v>
      </c>
      <c r="G43" s="391">
        <v>18770</v>
      </c>
      <c r="H43" s="169">
        <f t="shared" si="2"/>
        <v>0.16010167351882496</v>
      </c>
      <c r="I43" s="396">
        <v>16901</v>
      </c>
      <c r="J43" s="170">
        <f t="shared" si="3"/>
        <v>0.1441597434278988</v>
      </c>
      <c r="K43" s="171">
        <f t="shared" si="4"/>
        <v>0.5669322233405552</v>
      </c>
      <c r="L43" s="396">
        <v>10491</v>
      </c>
      <c r="M43" s="170">
        <f t="shared" si="5"/>
        <v>0.0894846380866272</v>
      </c>
      <c r="N43" s="391">
        <v>12826</v>
      </c>
      <c r="O43" s="169">
        <f t="shared" si="6"/>
        <v>0.10940138862826046</v>
      </c>
      <c r="P43" s="396">
        <v>12903</v>
      </c>
      <c r="Q43" s="170">
        <f t="shared" si="7"/>
        <v>0.11005817226496528</v>
      </c>
      <c r="R43" s="391">
        <v>9528</v>
      </c>
      <c r="S43" s="170">
        <f t="shared" si="8"/>
        <v>0.08127057779900715</v>
      </c>
      <c r="T43" s="391">
        <v>2169</v>
      </c>
      <c r="U43" s="170">
        <f t="shared" si="14"/>
        <v>0.018500827376789097</v>
      </c>
      <c r="V43" s="391">
        <v>2855</v>
      </c>
      <c r="W43" s="170">
        <f t="shared" si="10"/>
        <v>0.024352172503795698</v>
      </c>
      <c r="X43" s="391">
        <v>0</v>
      </c>
      <c r="Y43" s="170">
        <f t="shared" si="11"/>
        <v>0</v>
      </c>
      <c r="Z43" s="391">
        <v>0</v>
      </c>
      <c r="AA43" s="170">
        <f t="shared" si="12"/>
        <v>0</v>
      </c>
      <c r="AB43" s="391">
        <v>0</v>
      </c>
      <c r="AC43" s="170">
        <f t="shared" si="13"/>
        <v>0</v>
      </c>
    </row>
    <row r="44" spans="1:29" s="10" customFormat="1" ht="18" customHeight="1">
      <c r="A44" s="168" t="s">
        <v>38</v>
      </c>
      <c r="B44" s="389">
        <f t="shared" si="9"/>
        <v>64215</v>
      </c>
      <c r="C44" s="391">
        <v>2962</v>
      </c>
      <c r="D44" s="169">
        <f t="shared" si="15"/>
        <v>0.046126294479482986</v>
      </c>
      <c r="E44" s="396">
        <v>12774</v>
      </c>
      <c r="F44" s="170">
        <f t="shared" si="1"/>
        <v>0.19892548469983648</v>
      </c>
      <c r="G44" s="391">
        <v>9699</v>
      </c>
      <c r="H44" s="169">
        <f t="shared" si="2"/>
        <v>0.15103947675776688</v>
      </c>
      <c r="I44" s="396">
        <v>9695</v>
      </c>
      <c r="J44" s="170">
        <f t="shared" si="3"/>
        <v>0.1509771860157284</v>
      </c>
      <c r="K44" s="171">
        <f t="shared" si="4"/>
        <v>0.5470684419528148</v>
      </c>
      <c r="L44" s="396">
        <v>5616</v>
      </c>
      <c r="M44" s="170">
        <f t="shared" si="5"/>
        <v>0.0874562018220042</v>
      </c>
      <c r="N44" s="391">
        <v>6841</v>
      </c>
      <c r="O44" s="169">
        <f t="shared" si="6"/>
        <v>0.10653274157128396</v>
      </c>
      <c r="P44" s="396">
        <v>6814</v>
      </c>
      <c r="Q44" s="170">
        <f t="shared" si="7"/>
        <v>0.10611227906252434</v>
      </c>
      <c r="R44" s="391">
        <v>7718</v>
      </c>
      <c r="S44" s="170">
        <f t="shared" si="8"/>
        <v>0.12018998676321732</v>
      </c>
      <c r="T44" s="391">
        <v>2096</v>
      </c>
      <c r="U44" s="170">
        <f t="shared" si="14"/>
        <v>0.03264034882815542</v>
      </c>
      <c r="V44" s="391">
        <v>0</v>
      </c>
      <c r="W44" s="170">
        <f t="shared" si="10"/>
        <v>0</v>
      </c>
      <c r="X44" s="391">
        <v>0</v>
      </c>
      <c r="Y44" s="170">
        <f t="shared" si="11"/>
        <v>0</v>
      </c>
      <c r="Z44" s="391">
        <v>0</v>
      </c>
      <c r="AA44" s="170">
        <f t="shared" si="12"/>
        <v>0</v>
      </c>
      <c r="AB44" s="391">
        <v>0</v>
      </c>
      <c r="AC44" s="170">
        <f t="shared" si="13"/>
        <v>0</v>
      </c>
    </row>
    <row r="45" spans="1:29" s="10" customFormat="1" ht="18" customHeight="1" thickBot="1">
      <c r="A45" s="343" t="s">
        <v>39</v>
      </c>
      <c r="B45" s="389">
        <f t="shared" si="9"/>
        <v>16518</v>
      </c>
      <c r="C45" s="392">
        <v>497</v>
      </c>
      <c r="D45" s="345">
        <f>C45/B45</f>
        <v>0.030088388424748758</v>
      </c>
      <c r="E45" s="397">
        <v>3060</v>
      </c>
      <c r="F45" s="346">
        <f>E45/B45</f>
        <v>0.18525245187068654</v>
      </c>
      <c r="G45" s="392">
        <v>2152</v>
      </c>
      <c r="H45" s="345">
        <f>G45/B45</f>
        <v>0.13028211647899263</v>
      </c>
      <c r="I45" s="397">
        <v>2836</v>
      </c>
      <c r="J45" s="346">
        <f>I45/B45</f>
        <v>0.17169148807361667</v>
      </c>
      <c r="K45" s="347">
        <f>(C45+E45+G45+I45)/B45</f>
        <v>0.5173144448480446</v>
      </c>
      <c r="L45" s="397">
        <v>1652</v>
      </c>
      <c r="M45" s="346">
        <f t="shared" si="5"/>
        <v>0.10001210800339023</v>
      </c>
      <c r="N45" s="392">
        <v>1912</v>
      </c>
      <c r="O45" s="345">
        <f t="shared" si="6"/>
        <v>0.11575251241070347</v>
      </c>
      <c r="P45" s="397">
        <v>2210</v>
      </c>
      <c r="Q45" s="346">
        <f t="shared" si="7"/>
        <v>0.1337934374621625</v>
      </c>
      <c r="R45" s="392">
        <v>1547</v>
      </c>
      <c r="S45" s="346">
        <f t="shared" si="8"/>
        <v>0.09365540622351375</v>
      </c>
      <c r="T45" s="392">
        <v>652</v>
      </c>
      <c r="U45" s="346">
        <f t="shared" si="14"/>
        <v>0.03947209105218549</v>
      </c>
      <c r="V45" s="392">
        <v>0</v>
      </c>
      <c r="W45" s="346">
        <f t="shared" si="10"/>
        <v>0</v>
      </c>
      <c r="X45" s="392">
        <v>0</v>
      </c>
      <c r="Y45" s="346">
        <f t="shared" si="11"/>
        <v>0</v>
      </c>
      <c r="Z45" s="392">
        <v>0</v>
      </c>
      <c r="AA45" s="346">
        <f t="shared" si="12"/>
        <v>0</v>
      </c>
      <c r="AB45" s="392">
        <v>0</v>
      </c>
      <c r="AC45" s="346">
        <f t="shared" si="13"/>
        <v>0</v>
      </c>
    </row>
    <row r="46" spans="1:29" s="116" customFormat="1" ht="24" customHeight="1" thickBot="1">
      <c r="A46" s="108" t="s">
        <v>42</v>
      </c>
      <c r="B46" s="393">
        <f>SUM(B5:B45)</f>
        <v>2001755</v>
      </c>
      <c r="C46" s="394">
        <f>SUM(C5:C45)</f>
        <v>115728</v>
      </c>
      <c r="D46" s="109">
        <f t="shared" si="15"/>
        <v>0.05781326885657835</v>
      </c>
      <c r="E46" s="398">
        <f>SUM(E5:E45)</f>
        <v>385724</v>
      </c>
      <c r="F46" s="110">
        <f t="shared" si="1"/>
        <v>0.19269291196974656</v>
      </c>
      <c r="G46" s="394">
        <f>SUM(G5:G45)</f>
        <v>292033</v>
      </c>
      <c r="H46" s="109">
        <f t="shared" si="2"/>
        <v>0.1458884828562936</v>
      </c>
      <c r="I46" s="398">
        <f>SUM(I5:I45)</f>
        <v>321427</v>
      </c>
      <c r="J46" s="110">
        <f t="shared" si="3"/>
        <v>0.1605725975456537</v>
      </c>
      <c r="K46" s="111">
        <f t="shared" si="4"/>
        <v>0.5569672612282722</v>
      </c>
      <c r="L46" s="398">
        <f>SUM(L5:L45)</f>
        <v>207829</v>
      </c>
      <c r="M46" s="110">
        <f t="shared" si="5"/>
        <v>0.10382339497091303</v>
      </c>
      <c r="N46" s="394">
        <f>SUM(N5:N45)</f>
        <v>233840</v>
      </c>
      <c r="O46" s="112">
        <f t="shared" si="6"/>
        <v>0.11681749265019944</v>
      </c>
      <c r="P46" s="398">
        <f>SUM(P5:P45)</f>
        <v>209173</v>
      </c>
      <c r="Q46" s="113">
        <f t="shared" si="7"/>
        <v>0.10449480580790356</v>
      </c>
      <c r="R46" s="394">
        <f>SUM(R5:R45)</f>
        <v>156352</v>
      </c>
      <c r="S46" s="114">
        <f t="shared" si="8"/>
        <v>0.07810746070323292</v>
      </c>
      <c r="T46" s="394">
        <f>SUM(T5:T45)</f>
        <v>54536</v>
      </c>
      <c r="U46" s="115">
        <f t="shared" si="14"/>
        <v>0.027244093308122122</v>
      </c>
      <c r="V46" s="394">
        <f>SUM(V5:V45)</f>
        <v>18845</v>
      </c>
      <c r="W46" s="115">
        <f t="shared" si="10"/>
        <v>0.009414239005272874</v>
      </c>
      <c r="X46" s="394">
        <f>SUM(X5:X45)</f>
        <v>3083</v>
      </c>
      <c r="Y46" s="115">
        <f t="shared" si="11"/>
        <v>0.001540148519673986</v>
      </c>
      <c r="Z46" s="394">
        <f>SUM(Z5:Z45)</f>
        <v>1493</v>
      </c>
      <c r="AA46" s="115">
        <f t="shared" si="12"/>
        <v>0.0007458455205557123</v>
      </c>
      <c r="AB46" s="394">
        <f>SUM(AB5:AB45)</f>
        <v>1692</v>
      </c>
      <c r="AC46" s="115">
        <f t="shared" si="13"/>
        <v>0.0008452582858541629</v>
      </c>
    </row>
    <row r="47" spans="2:17" ht="17.25" customHeight="1">
      <c r="B47" s="17" t="s">
        <v>270</v>
      </c>
      <c r="C47" s="106"/>
      <c r="D47" s="1"/>
      <c r="E47" s="1"/>
      <c r="F47" s="1"/>
      <c r="G47" s="3"/>
      <c r="H47" s="1"/>
      <c r="I47" s="106"/>
      <c r="J47" s="1"/>
      <c r="K47" s="1"/>
      <c r="L47" s="3"/>
      <c r="M47" s="1"/>
      <c r="N47" s="1"/>
      <c r="O47" s="1"/>
      <c r="P47" s="1"/>
      <c r="Q47" s="1"/>
    </row>
    <row r="48" spans="2:17" ht="13.5" customHeight="1">
      <c r="B48" s="1"/>
      <c r="D48" s="1"/>
      <c r="E48" s="1"/>
      <c r="F48" s="1"/>
      <c r="G48" s="3"/>
      <c r="H48" s="1"/>
      <c r="I48" s="1"/>
      <c r="J48" s="1"/>
      <c r="K48" s="1"/>
      <c r="L48" s="3"/>
      <c r="M48" s="1"/>
      <c r="N48" s="1"/>
      <c r="O48" s="1"/>
      <c r="P48" s="1"/>
      <c r="Q48" s="1"/>
    </row>
    <row r="49" spans="2:17" ht="18.75">
      <c r="B49" s="1"/>
      <c r="C49" s="1"/>
      <c r="D49" s="1"/>
      <c r="E49" s="1"/>
      <c r="F49" s="1"/>
      <c r="G49" s="3"/>
      <c r="H49" s="1"/>
      <c r="I49" s="1"/>
      <c r="J49" s="1"/>
      <c r="K49" s="1"/>
      <c r="L49" s="3"/>
      <c r="M49" s="1"/>
      <c r="N49" s="1"/>
      <c r="O49" s="1"/>
      <c r="P49" s="1"/>
      <c r="Q49" s="1"/>
    </row>
    <row r="50" spans="2:17" ht="18.75">
      <c r="B50" s="1"/>
      <c r="C50" s="1"/>
      <c r="D50" s="1"/>
      <c r="E50" s="1"/>
      <c r="F50" s="1"/>
      <c r="G50" s="3"/>
      <c r="H50" s="1"/>
      <c r="I50" s="1"/>
      <c r="J50" s="1"/>
      <c r="K50" s="1"/>
      <c r="L50" s="3"/>
      <c r="M50" s="1"/>
      <c r="N50" s="1"/>
      <c r="O50" s="1"/>
      <c r="P50" s="1"/>
      <c r="Q50" s="1"/>
    </row>
    <row r="51" spans="2:17" ht="18.75">
      <c r="B51" s="1"/>
      <c r="C51" s="1"/>
      <c r="D51" s="1"/>
      <c r="E51" s="1"/>
      <c r="F51" s="1"/>
      <c r="G51" s="3"/>
      <c r="H51" s="1"/>
      <c r="I51" s="1"/>
      <c r="J51" s="1"/>
      <c r="K51" s="1"/>
      <c r="L51" s="3"/>
      <c r="M51" s="1"/>
      <c r="N51" s="1"/>
      <c r="O51" s="1"/>
      <c r="P51" s="1"/>
      <c r="Q51" s="1"/>
    </row>
    <row r="52" spans="2:17" ht="18.75">
      <c r="B52" s="1"/>
      <c r="C52" s="1"/>
      <c r="D52" s="1"/>
      <c r="E52" s="1"/>
      <c r="F52" s="1"/>
      <c r="G52" s="3"/>
      <c r="H52" s="1"/>
      <c r="I52" s="1"/>
      <c r="J52" s="1"/>
      <c r="K52" s="1"/>
      <c r="L52" s="3"/>
      <c r="M52" s="1"/>
      <c r="N52" s="1"/>
      <c r="O52" s="1"/>
      <c r="P52" s="1"/>
      <c r="Q52" s="1"/>
    </row>
    <row r="53" spans="2:17" ht="18.75">
      <c r="B53" s="1"/>
      <c r="C53" s="1"/>
      <c r="D53" s="1"/>
      <c r="E53" s="1"/>
      <c r="F53" s="1"/>
      <c r="G53" s="3"/>
      <c r="H53" s="1"/>
      <c r="I53" s="1"/>
      <c r="J53" s="1"/>
      <c r="K53" s="1"/>
      <c r="L53" s="3"/>
      <c r="M53" s="1"/>
      <c r="N53" s="1"/>
      <c r="O53" s="1"/>
      <c r="P53" s="1"/>
      <c r="Q53" s="1"/>
    </row>
    <row r="54" spans="2:17" ht="18.75">
      <c r="B54" s="1"/>
      <c r="C54" s="1"/>
      <c r="D54" s="1"/>
      <c r="E54" s="1"/>
      <c r="F54" s="1"/>
      <c r="G54" s="3"/>
      <c r="H54" s="1"/>
      <c r="I54" s="1"/>
      <c r="J54" s="1"/>
      <c r="K54" s="1"/>
      <c r="L54" s="3"/>
      <c r="M54" s="1"/>
      <c r="N54" s="1"/>
      <c r="O54" s="1"/>
      <c r="P54" s="1"/>
      <c r="Q54" s="1"/>
    </row>
    <row r="55" spans="2:17" ht="18.75">
      <c r="B55" s="1"/>
      <c r="C55" s="1"/>
      <c r="D55" s="1"/>
      <c r="E55" s="1"/>
      <c r="F55" s="1"/>
      <c r="G55" s="3"/>
      <c r="H55" s="1"/>
      <c r="I55" s="1"/>
      <c r="J55" s="1"/>
      <c r="K55" s="1"/>
      <c r="L55" s="3"/>
      <c r="M55" s="1"/>
      <c r="N55" s="1"/>
      <c r="O55" s="1"/>
      <c r="P55" s="1"/>
      <c r="Q55" s="1"/>
    </row>
    <row r="56" spans="2:17" ht="18.75">
      <c r="B56" s="1"/>
      <c r="C56" s="1"/>
      <c r="D56" s="1"/>
      <c r="E56" s="1"/>
      <c r="F56" s="1"/>
      <c r="G56" s="3"/>
      <c r="H56" s="1"/>
      <c r="I56" s="1"/>
      <c r="J56" s="1"/>
      <c r="K56" s="1"/>
      <c r="L56" s="3"/>
      <c r="M56" s="1"/>
      <c r="N56" s="1"/>
      <c r="O56" s="1"/>
      <c r="P56" s="1"/>
      <c r="Q56" s="1"/>
    </row>
    <row r="57" spans="2:17" ht="18.75">
      <c r="B57" s="1"/>
      <c r="C57" s="1"/>
      <c r="D57" s="1"/>
      <c r="E57" s="1"/>
      <c r="F57" s="1"/>
      <c r="G57" s="3"/>
      <c r="H57" s="1"/>
      <c r="I57" s="1"/>
      <c r="J57" s="1"/>
      <c r="K57" s="1"/>
      <c r="L57" s="3"/>
      <c r="M57" s="1"/>
      <c r="N57" s="1"/>
      <c r="O57" s="1"/>
      <c r="P57" s="1"/>
      <c r="Q57" s="1"/>
    </row>
    <row r="58" spans="2:17" ht="18.75">
      <c r="B58" s="1"/>
      <c r="C58" s="1"/>
      <c r="D58" s="1"/>
      <c r="E58" s="1"/>
      <c r="F58" s="1"/>
      <c r="G58" s="3"/>
      <c r="H58" s="1"/>
      <c r="I58" s="1"/>
      <c r="J58" s="1"/>
      <c r="K58" s="1"/>
      <c r="L58" s="3"/>
      <c r="M58" s="1"/>
      <c r="N58" s="1"/>
      <c r="O58" s="1"/>
      <c r="P58" s="1"/>
      <c r="Q58" s="1"/>
    </row>
    <row r="59" spans="2:17" ht="18.75">
      <c r="B59" s="1"/>
      <c r="C59" s="1"/>
      <c r="D59" s="1"/>
      <c r="E59" s="1"/>
      <c r="F59" s="1"/>
      <c r="G59" s="3"/>
      <c r="H59" s="1"/>
      <c r="I59" s="1"/>
      <c r="J59" s="1"/>
      <c r="K59" s="1"/>
      <c r="L59" s="3"/>
      <c r="M59" s="1"/>
      <c r="N59" s="1"/>
      <c r="O59" s="1"/>
      <c r="P59" s="1"/>
      <c r="Q59" s="1"/>
    </row>
    <row r="60" spans="2:17" ht="18.75">
      <c r="B60" s="1"/>
      <c r="C60" s="1"/>
      <c r="D60" s="1"/>
      <c r="E60" s="1"/>
      <c r="F60" s="1"/>
      <c r="G60" s="3"/>
      <c r="H60" s="1"/>
      <c r="I60" s="1"/>
      <c r="J60" s="1"/>
      <c r="K60" s="1"/>
      <c r="L60" s="3"/>
      <c r="M60" s="1"/>
      <c r="N60" s="1"/>
      <c r="O60" s="1"/>
      <c r="P60" s="1"/>
      <c r="Q60" s="1"/>
    </row>
    <row r="61" spans="2:17" ht="18.75">
      <c r="B61" s="1"/>
      <c r="C61" s="1"/>
      <c r="D61" s="1"/>
      <c r="E61" s="1"/>
      <c r="F61" s="1"/>
      <c r="G61" s="3"/>
      <c r="H61" s="1"/>
      <c r="I61" s="1"/>
      <c r="J61" s="1"/>
      <c r="K61" s="1"/>
      <c r="L61" s="3"/>
      <c r="M61" s="1"/>
      <c r="N61" s="1"/>
      <c r="O61" s="1"/>
      <c r="P61" s="1"/>
      <c r="Q61" s="1"/>
    </row>
    <row r="62" spans="2:17" ht="18.75">
      <c r="B62" s="1"/>
      <c r="C62" s="1"/>
      <c r="D62" s="1"/>
      <c r="E62" s="1"/>
      <c r="F62" s="1"/>
      <c r="G62" s="3"/>
      <c r="H62" s="1"/>
      <c r="I62" s="1"/>
      <c r="J62" s="1"/>
      <c r="K62" s="1"/>
      <c r="L62" s="3"/>
      <c r="M62" s="1"/>
      <c r="N62" s="1"/>
      <c r="O62" s="1"/>
      <c r="P62" s="1"/>
      <c r="Q62" s="1"/>
    </row>
    <row r="63" spans="2:17" ht="18.75">
      <c r="B63" s="1"/>
      <c r="C63" s="1"/>
      <c r="D63" s="1"/>
      <c r="E63" s="1"/>
      <c r="F63" s="1"/>
      <c r="G63" s="3"/>
      <c r="H63" s="1"/>
      <c r="I63" s="1"/>
      <c r="J63" s="1"/>
      <c r="K63" s="1"/>
      <c r="L63" s="3"/>
      <c r="M63" s="1"/>
      <c r="N63" s="1"/>
      <c r="O63" s="1"/>
      <c r="P63" s="1"/>
      <c r="Q63" s="1"/>
    </row>
    <row r="64" spans="2:17" ht="18.75">
      <c r="B64" s="1"/>
      <c r="C64" s="1"/>
      <c r="D64" s="1"/>
      <c r="E64" s="1"/>
      <c r="F64" s="1"/>
      <c r="G64" s="3"/>
      <c r="H64" s="1"/>
      <c r="I64" s="1"/>
      <c r="J64" s="1"/>
      <c r="K64" s="1"/>
      <c r="L64" s="3"/>
      <c r="M64" s="1"/>
      <c r="N64" s="1"/>
      <c r="O64" s="1"/>
      <c r="P64" s="1"/>
      <c r="Q64" s="1"/>
    </row>
    <row r="65" spans="2:17" ht="18.75">
      <c r="B65" s="1"/>
      <c r="C65" s="1"/>
      <c r="D65" s="1"/>
      <c r="E65" s="1"/>
      <c r="F65" s="1"/>
      <c r="G65" s="3"/>
      <c r="H65" s="1"/>
      <c r="I65" s="1"/>
      <c r="J65" s="1"/>
      <c r="K65" s="1"/>
      <c r="L65" s="3"/>
      <c r="M65" s="1"/>
      <c r="N65" s="1"/>
      <c r="O65" s="1"/>
      <c r="P65" s="1"/>
      <c r="Q65" s="1"/>
    </row>
    <row r="66" spans="2:17" ht="18.75">
      <c r="B66" s="1"/>
      <c r="C66" s="1"/>
      <c r="D66" s="1"/>
      <c r="E66" s="1"/>
      <c r="F66" s="1"/>
      <c r="G66" s="3"/>
      <c r="H66" s="1"/>
      <c r="I66" s="1"/>
      <c r="J66" s="1"/>
      <c r="K66" s="1"/>
      <c r="L66" s="3"/>
      <c r="M66" s="1"/>
      <c r="N66" s="1"/>
      <c r="O66" s="1"/>
      <c r="P66" s="1"/>
      <c r="Q66" s="1"/>
    </row>
    <row r="67" spans="7:12" ht="18.75">
      <c r="G67" s="4"/>
      <c r="L67" s="4"/>
    </row>
    <row r="68" spans="7:12" ht="18.75">
      <c r="G68" s="4"/>
      <c r="L68" s="4"/>
    </row>
    <row r="69" spans="7:12" ht="18.75">
      <c r="G69" s="4"/>
      <c r="L69" s="4"/>
    </row>
    <row r="70" spans="7:12" ht="18.75">
      <c r="G70" s="4"/>
      <c r="L70" s="4"/>
    </row>
    <row r="71" spans="7:12" ht="18.75">
      <c r="G71" s="4"/>
      <c r="L71" s="4"/>
    </row>
    <row r="72" spans="7:12" ht="18.75">
      <c r="G72" s="4"/>
      <c r="L72" s="4"/>
    </row>
    <row r="73" spans="7:12" ht="18.75">
      <c r="G73" s="4"/>
      <c r="L73" s="4"/>
    </row>
    <row r="74" spans="7:12" ht="18.75">
      <c r="G74" s="4"/>
      <c r="L74" s="4"/>
    </row>
    <row r="75" spans="7:12" ht="18.75">
      <c r="G75" s="4"/>
      <c r="L75" s="4"/>
    </row>
    <row r="76" spans="7:12" ht="18.75">
      <c r="G76" s="4"/>
      <c r="L76" s="4"/>
    </row>
    <row r="77" spans="7:12" ht="18.75">
      <c r="G77" s="4"/>
      <c r="L77" s="4"/>
    </row>
    <row r="78" spans="7:12" ht="18.75">
      <c r="G78" s="4"/>
      <c r="L78" s="4"/>
    </row>
    <row r="79" spans="7:12" ht="18.75">
      <c r="G79" s="4"/>
      <c r="L79" s="4"/>
    </row>
    <row r="80" spans="7:12" ht="18.75">
      <c r="G80" s="4"/>
      <c r="L80" s="4"/>
    </row>
    <row r="81" spans="7:12" ht="18.75">
      <c r="G81" s="4"/>
      <c r="L81" s="4"/>
    </row>
    <row r="82" spans="7:12" ht="18.75">
      <c r="G82" s="4"/>
      <c r="L82" s="4"/>
    </row>
    <row r="83" spans="7:12" ht="18.75">
      <c r="G83" s="4"/>
      <c r="L83" s="4"/>
    </row>
    <row r="84" spans="7:12" ht="18.75">
      <c r="G84" s="4"/>
      <c r="L84" s="4"/>
    </row>
    <row r="85" spans="7:12" ht="18.75">
      <c r="G85" s="4"/>
      <c r="L85" s="4"/>
    </row>
    <row r="86" spans="7:12" ht="18.75">
      <c r="G86" s="4"/>
      <c r="L86" s="4"/>
    </row>
    <row r="87" spans="7:12" ht="18.75">
      <c r="G87" s="4"/>
      <c r="L87" s="4"/>
    </row>
    <row r="88" spans="7:12" ht="18.75">
      <c r="G88" s="4"/>
      <c r="L88" s="4"/>
    </row>
    <row r="89" spans="7:12" ht="18.75">
      <c r="G89" s="4"/>
      <c r="L89" s="4"/>
    </row>
    <row r="90" spans="7:12" ht="18.75">
      <c r="G90" s="4"/>
      <c r="L90" s="4"/>
    </row>
    <row r="91" spans="7:12" ht="18.75">
      <c r="G91" s="4"/>
      <c r="L91" s="4"/>
    </row>
    <row r="92" spans="7:12" ht="18.75">
      <c r="G92" s="4"/>
      <c r="L92" s="4"/>
    </row>
    <row r="93" spans="7:12" ht="18.75">
      <c r="G93" s="4"/>
      <c r="L93" s="4"/>
    </row>
    <row r="94" spans="7:12" ht="18.75">
      <c r="G94" s="4"/>
      <c r="L94" s="4"/>
    </row>
    <row r="95" spans="7:12" ht="18.75">
      <c r="G95" s="4"/>
      <c r="L95" s="4"/>
    </row>
    <row r="96" spans="7:12" ht="18.75">
      <c r="G96" s="4"/>
      <c r="L96" s="4"/>
    </row>
    <row r="97" spans="7:12" ht="18.75">
      <c r="G97" s="4"/>
      <c r="L97" s="4"/>
    </row>
    <row r="98" spans="7:12" ht="18.75">
      <c r="G98" s="4"/>
      <c r="L98" s="4"/>
    </row>
    <row r="99" spans="7:12" ht="18.75">
      <c r="G99" s="4"/>
      <c r="L99" s="4"/>
    </row>
    <row r="100" spans="7:12" ht="18.75">
      <c r="G100" s="4"/>
      <c r="L100" s="4"/>
    </row>
    <row r="101" spans="7:12" ht="18.75">
      <c r="G101" s="4"/>
      <c r="L101" s="4"/>
    </row>
    <row r="102" spans="7:12" ht="18.75">
      <c r="G102" s="4"/>
      <c r="L102" s="4"/>
    </row>
    <row r="103" spans="7:12" ht="18.75">
      <c r="G103" s="4"/>
      <c r="L103" s="4"/>
    </row>
    <row r="104" spans="7:12" ht="18.75">
      <c r="G104" s="4"/>
      <c r="L104" s="4"/>
    </row>
    <row r="105" spans="7:12" ht="18.75">
      <c r="G105" s="4"/>
      <c r="L105" s="4"/>
    </row>
    <row r="106" spans="7:12" ht="18.75">
      <c r="G106" s="4"/>
      <c r="L106" s="4"/>
    </row>
    <row r="107" spans="7:12" ht="18.75">
      <c r="G107" s="4"/>
      <c r="L107" s="4"/>
    </row>
    <row r="108" spans="7:12" ht="18.75">
      <c r="G108" s="4"/>
      <c r="L108" s="4"/>
    </row>
    <row r="109" spans="7:12" ht="18.75">
      <c r="G109" s="4"/>
      <c r="L109" s="4"/>
    </row>
    <row r="110" ht="18.75">
      <c r="L110" s="4"/>
    </row>
    <row r="111" ht="18.75">
      <c r="L111" s="4"/>
    </row>
    <row r="112" ht="18.75">
      <c r="L112" s="4"/>
    </row>
    <row r="113" ht="18.75">
      <c r="L113" s="4"/>
    </row>
    <row r="114" ht="18.75">
      <c r="L114" s="4"/>
    </row>
    <row r="115" ht="18.75">
      <c r="L115" s="4"/>
    </row>
    <row r="116" ht="18.75">
      <c r="L116" s="4"/>
    </row>
    <row r="117" ht="18.75">
      <c r="L117" s="4"/>
    </row>
    <row r="118" ht="18.75">
      <c r="L118" s="4"/>
    </row>
    <row r="119" ht="18.75">
      <c r="L119" s="4"/>
    </row>
    <row r="120" ht="18.75">
      <c r="L120" s="4"/>
    </row>
    <row r="121" ht="18.75">
      <c r="L121" s="4"/>
    </row>
    <row r="122" ht="18.75">
      <c r="L122" s="4"/>
    </row>
    <row r="123" ht="18.75">
      <c r="L123" s="4"/>
    </row>
    <row r="124" ht="18.75">
      <c r="L124" s="4"/>
    </row>
    <row r="125" ht="18.75">
      <c r="L125" s="4"/>
    </row>
    <row r="126" ht="18.75">
      <c r="L126" s="4"/>
    </row>
    <row r="127" ht="18.75">
      <c r="L127" s="4"/>
    </row>
    <row r="128" ht="18.75">
      <c r="L128" s="4"/>
    </row>
    <row r="129" ht="18.75">
      <c r="L129" s="4"/>
    </row>
    <row r="130" ht="18.75">
      <c r="L130" s="4"/>
    </row>
    <row r="131" ht="18.75">
      <c r="L131" s="4"/>
    </row>
    <row r="132" ht="18.75">
      <c r="L132" s="4"/>
    </row>
    <row r="133" ht="18.75">
      <c r="L133" s="4"/>
    </row>
    <row r="134" ht="18.75">
      <c r="L134" s="4"/>
    </row>
    <row r="135" ht="18.75">
      <c r="L135" s="4"/>
    </row>
    <row r="136" ht="18.75">
      <c r="L136" s="4"/>
    </row>
    <row r="137" ht="18.75">
      <c r="L137" s="4"/>
    </row>
    <row r="138" ht="18.75">
      <c r="L138" s="4"/>
    </row>
    <row r="139" ht="18.75">
      <c r="L139" s="4"/>
    </row>
    <row r="140" ht="18.75">
      <c r="L140" s="4"/>
    </row>
    <row r="141" ht="18.75">
      <c r="L141" s="4"/>
    </row>
    <row r="142" ht="18.75">
      <c r="L142" s="4"/>
    </row>
    <row r="143" ht="18.75">
      <c r="L143" s="4"/>
    </row>
    <row r="144" ht="18.75">
      <c r="L144" s="4"/>
    </row>
    <row r="145" ht="18.75">
      <c r="L145" s="4"/>
    </row>
  </sheetData>
  <sheetProtection/>
  <mergeCells count="15">
    <mergeCell ref="Z3:AA3"/>
    <mergeCell ref="AB3:AC3"/>
    <mergeCell ref="T3:U3"/>
    <mergeCell ref="V3:W3"/>
    <mergeCell ref="X3:Y3"/>
    <mergeCell ref="A3:A4"/>
    <mergeCell ref="P3:Q3"/>
    <mergeCell ref="R3:S3"/>
    <mergeCell ref="C3:D3"/>
    <mergeCell ref="E3:F3"/>
    <mergeCell ref="N3:O3"/>
    <mergeCell ref="G3:H3"/>
    <mergeCell ref="I3:J3"/>
    <mergeCell ref="K3:K4"/>
    <mergeCell ref="L3:M3"/>
  </mergeCells>
  <printOptions/>
  <pageMargins left="0.5905511811023623" right="0.1968503937007874" top="0.5905511811023623" bottom="0.1968503937007874" header="0.3937007874015748" footer="0.2362204724409449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09"/>
  <sheetViews>
    <sheetView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0" sqref="K30"/>
    </sheetView>
  </sheetViews>
  <sheetFormatPr defaultColWidth="8.72265625" defaultRowHeight="18.75"/>
  <cols>
    <col min="1" max="1" width="10.6328125" style="0" customWidth="1"/>
    <col min="2" max="2" width="8.18359375" style="0" customWidth="1"/>
    <col min="3" max="3" width="6.2734375" style="0" customWidth="1"/>
    <col min="4" max="4" width="7.8125" style="0" customWidth="1"/>
    <col min="5" max="5" width="6.2734375" style="0" customWidth="1"/>
    <col min="6" max="6" width="7.6328125" style="0" customWidth="1"/>
    <col min="7" max="7" width="5.54296875" style="0" customWidth="1"/>
    <col min="8" max="9" width="5.6328125" style="0" customWidth="1"/>
    <col min="10" max="10" width="6.99609375" style="0" customWidth="1"/>
    <col min="11" max="11" width="6.54296875" style="0" customWidth="1"/>
    <col min="12" max="12" width="10.453125" style="0" customWidth="1"/>
  </cols>
  <sheetData>
    <row r="1" spans="2:9" ht="18.75" customHeight="1">
      <c r="B1" s="40" t="s">
        <v>275</v>
      </c>
      <c r="I1" s="166" t="s">
        <v>278</v>
      </c>
    </row>
    <row r="2" spans="2:10" ht="15.75" customHeight="1" thickBot="1">
      <c r="B2" s="2"/>
      <c r="D2" s="22" t="s">
        <v>289</v>
      </c>
      <c r="E2" s="5"/>
      <c r="F2" s="5" t="s">
        <v>67</v>
      </c>
      <c r="J2" s="69"/>
    </row>
    <row r="3" spans="1:11" ht="20.25" customHeight="1">
      <c r="A3" s="479" t="s">
        <v>0</v>
      </c>
      <c r="B3" s="158" t="s">
        <v>61</v>
      </c>
      <c r="C3" s="497" t="s">
        <v>56</v>
      </c>
      <c r="D3" s="494"/>
      <c r="E3" s="497" t="s">
        <v>57</v>
      </c>
      <c r="F3" s="494"/>
      <c r="G3" s="497" t="s">
        <v>68</v>
      </c>
      <c r="H3" s="496"/>
      <c r="I3" s="494"/>
      <c r="J3" s="496" t="s">
        <v>63</v>
      </c>
      <c r="K3" s="494"/>
    </row>
    <row r="4" spans="1:48" ht="43.5" customHeight="1" thickBot="1">
      <c r="A4" s="490"/>
      <c r="B4" s="160" t="s">
        <v>53</v>
      </c>
      <c r="C4" s="71" t="s">
        <v>54</v>
      </c>
      <c r="D4" s="70" t="s">
        <v>55</v>
      </c>
      <c r="E4" s="71" t="s">
        <v>54</v>
      </c>
      <c r="F4" s="70" t="s">
        <v>55</v>
      </c>
      <c r="G4" s="280" t="s">
        <v>58</v>
      </c>
      <c r="H4" s="281" t="s">
        <v>59</v>
      </c>
      <c r="I4" s="284" t="s">
        <v>146</v>
      </c>
      <c r="J4" s="278" t="s">
        <v>60</v>
      </c>
      <c r="K4" s="279" t="s">
        <v>56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21" s="10" customFormat="1" ht="19.5" customHeight="1">
      <c r="A5" s="309" t="s">
        <v>1</v>
      </c>
      <c r="B5" s="399">
        <v>602814</v>
      </c>
      <c r="C5" s="400">
        <v>115943</v>
      </c>
      <c r="D5" s="310">
        <f aca="true" t="shared" si="0" ref="D5:D46">C5/B5</f>
        <v>0.19233627619796487</v>
      </c>
      <c r="E5" s="400">
        <v>486871</v>
      </c>
      <c r="F5" s="310">
        <f aca="true" t="shared" si="1" ref="F5:F46">E5/B5</f>
        <v>0.8076637238020351</v>
      </c>
      <c r="G5" s="407" t="s">
        <v>64</v>
      </c>
      <c r="H5" s="408" t="s">
        <v>64</v>
      </c>
      <c r="I5" s="409" t="s">
        <v>64</v>
      </c>
      <c r="J5" s="174" t="s">
        <v>64</v>
      </c>
      <c r="K5" s="173" t="s">
        <v>64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0" customFormat="1" ht="19.5" customHeight="1">
      <c r="A6" s="125" t="s">
        <v>21</v>
      </c>
      <c r="B6" s="401">
        <v>71659</v>
      </c>
      <c r="C6" s="402">
        <v>7802</v>
      </c>
      <c r="D6" s="173">
        <f t="shared" si="0"/>
        <v>0.10887676356075301</v>
      </c>
      <c r="E6" s="402">
        <v>61447</v>
      </c>
      <c r="F6" s="173">
        <f t="shared" si="1"/>
        <v>0.8574917316736209</v>
      </c>
      <c r="G6" s="410">
        <v>790</v>
      </c>
      <c r="H6" s="411">
        <v>1914</v>
      </c>
      <c r="I6" s="412">
        <v>1459</v>
      </c>
      <c r="J6" s="174">
        <f aca="true" t="shared" si="2" ref="J6:J12">H6/B6</f>
        <v>0.026709834075273168</v>
      </c>
      <c r="K6" s="173">
        <f aca="true" t="shared" si="3" ref="K6:K46">H6/C6</f>
        <v>0.24532171238144065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0" customFormat="1" ht="19.5" customHeight="1">
      <c r="A7" s="125" t="s">
        <v>22</v>
      </c>
      <c r="B7" s="401">
        <v>88503</v>
      </c>
      <c r="C7" s="402">
        <v>17677</v>
      </c>
      <c r="D7" s="173">
        <f t="shared" si="0"/>
        <v>0.19973334237257495</v>
      </c>
      <c r="E7" s="402">
        <v>73213</v>
      </c>
      <c r="F7" s="173">
        <f t="shared" si="1"/>
        <v>0.8272374947741884</v>
      </c>
      <c r="G7" s="410">
        <v>1070</v>
      </c>
      <c r="H7" s="411">
        <v>6445</v>
      </c>
      <c r="I7" s="412">
        <v>4903</v>
      </c>
      <c r="J7" s="174">
        <f t="shared" si="2"/>
        <v>0.0728223902014621</v>
      </c>
      <c r="K7" s="173">
        <f t="shared" si="3"/>
        <v>0.36459806528257055</v>
      </c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0" customFormat="1" ht="19.5" customHeight="1">
      <c r="A8" s="125" t="s">
        <v>23</v>
      </c>
      <c r="B8" s="401">
        <v>27504</v>
      </c>
      <c r="C8" s="402">
        <v>3973</v>
      </c>
      <c r="D8" s="173">
        <f t="shared" si="0"/>
        <v>0.14445171611401977</v>
      </c>
      <c r="E8" s="402">
        <v>24500</v>
      </c>
      <c r="F8" s="173">
        <f t="shared" si="1"/>
        <v>0.8907795229784758</v>
      </c>
      <c r="G8" s="413" t="s">
        <v>64</v>
      </c>
      <c r="H8" s="411">
        <v>687</v>
      </c>
      <c r="I8" s="412" t="s">
        <v>64</v>
      </c>
      <c r="J8" s="174">
        <f t="shared" si="2"/>
        <v>0.024978184991273997</v>
      </c>
      <c r="K8" s="173">
        <f>H8/C8</f>
        <v>0.17291719103951675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0" customFormat="1" ht="19.5" customHeight="1">
      <c r="A9" s="125" t="s">
        <v>3</v>
      </c>
      <c r="B9" s="401">
        <v>24254</v>
      </c>
      <c r="C9" s="402">
        <v>4210</v>
      </c>
      <c r="D9" s="173">
        <f t="shared" si="0"/>
        <v>0.17357961573348726</v>
      </c>
      <c r="E9" s="402">
        <v>20692</v>
      </c>
      <c r="F9" s="173">
        <f t="shared" si="1"/>
        <v>0.853137626783211</v>
      </c>
      <c r="G9" s="410">
        <v>495</v>
      </c>
      <c r="H9" s="411">
        <v>1021</v>
      </c>
      <c r="I9" s="412">
        <v>625</v>
      </c>
      <c r="J9" s="174">
        <f t="shared" si="2"/>
        <v>0.04209614908881009</v>
      </c>
      <c r="K9" s="173">
        <f t="shared" si="3"/>
        <v>0.24251781472684086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0" customFormat="1" ht="19.5" customHeight="1">
      <c r="A10" s="125" t="s">
        <v>4</v>
      </c>
      <c r="B10" s="401">
        <v>85181</v>
      </c>
      <c r="C10" s="402">
        <v>11249</v>
      </c>
      <c r="D10" s="173">
        <f>C10/B10</f>
        <v>0.13205996642443737</v>
      </c>
      <c r="E10" s="402">
        <v>73900</v>
      </c>
      <c r="F10" s="173">
        <f>E10/B10</f>
        <v>0.8675643629447881</v>
      </c>
      <c r="G10" s="410">
        <v>1752</v>
      </c>
      <c r="H10" s="411">
        <v>34351</v>
      </c>
      <c r="I10" s="412">
        <v>3385</v>
      </c>
      <c r="J10" s="174">
        <f t="shared" si="2"/>
        <v>0.40327068242918024</v>
      </c>
      <c r="K10" s="173">
        <f t="shared" si="3"/>
        <v>3.053693661658814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0" customFormat="1" ht="19.5" customHeight="1">
      <c r="A11" s="125" t="s">
        <v>5</v>
      </c>
      <c r="B11" s="401">
        <v>55903</v>
      </c>
      <c r="C11" s="402">
        <v>8250</v>
      </c>
      <c r="D11" s="173">
        <f t="shared" si="0"/>
        <v>0.147577053109851</v>
      </c>
      <c r="E11" s="402">
        <v>47653</v>
      </c>
      <c r="F11" s="173">
        <f t="shared" si="1"/>
        <v>0.852422946890149</v>
      </c>
      <c r="G11" s="410" t="s">
        <v>64</v>
      </c>
      <c r="H11" s="411">
        <v>1400</v>
      </c>
      <c r="I11" s="412">
        <v>671</v>
      </c>
      <c r="J11" s="174">
        <f t="shared" si="2"/>
        <v>0.025043378709550472</v>
      </c>
      <c r="K11" s="173">
        <f t="shared" si="3"/>
        <v>0.1696969696969697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0" customFormat="1" ht="19.5" customHeight="1">
      <c r="A12" s="125" t="s">
        <v>9</v>
      </c>
      <c r="B12" s="401">
        <v>17476</v>
      </c>
      <c r="C12" s="402">
        <v>3129</v>
      </c>
      <c r="D12" s="173">
        <f>C12/B12</f>
        <v>0.17904554818036164</v>
      </c>
      <c r="E12" s="402">
        <v>14347</v>
      </c>
      <c r="F12" s="173">
        <f>E12/B12</f>
        <v>0.8209544518196383</v>
      </c>
      <c r="G12" s="410">
        <v>214</v>
      </c>
      <c r="H12" s="411">
        <v>741</v>
      </c>
      <c r="I12" s="412">
        <v>312</v>
      </c>
      <c r="J12" s="174">
        <f t="shared" si="2"/>
        <v>0.042401007095445184</v>
      </c>
      <c r="K12" s="173">
        <f t="shared" si="3"/>
        <v>0.236816874400767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0" customFormat="1" ht="19.5" customHeight="1">
      <c r="A13" s="125" t="s">
        <v>24</v>
      </c>
      <c r="B13" s="401">
        <v>6547</v>
      </c>
      <c r="C13" s="402">
        <v>763</v>
      </c>
      <c r="D13" s="173">
        <f t="shared" si="0"/>
        <v>0.11654192760042768</v>
      </c>
      <c r="E13" s="402">
        <v>6004</v>
      </c>
      <c r="F13" s="173">
        <f t="shared" si="1"/>
        <v>0.9170612494272186</v>
      </c>
      <c r="G13" s="410" t="s">
        <v>64</v>
      </c>
      <c r="H13" s="411" t="s">
        <v>64</v>
      </c>
      <c r="I13" s="412" t="s">
        <v>64</v>
      </c>
      <c r="J13" s="174"/>
      <c r="K13" s="173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0" customFormat="1" ht="19.5" customHeight="1">
      <c r="A14" s="125" t="s">
        <v>14</v>
      </c>
      <c r="B14" s="401">
        <v>3318</v>
      </c>
      <c r="C14" s="402">
        <v>346</v>
      </c>
      <c r="D14" s="173">
        <f t="shared" si="0"/>
        <v>0.10427968655816756</v>
      </c>
      <c r="E14" s="402">
        <v>2973</v>
      </c>
      <c r="F14" s="173">
        <f t="shared" si="1"/>
        <v>0.8960216998191681</v>
      </c>
      <c r="G14" s="410" t="s">
        <v>64</v>
      </c>
      <c r="H14" s="411" t="s">
        <v>64</v>
      </c>
      <c r="I14" s="412" t="s">
        <v>64</v>
      </c>
      <c r="J14" s="174"/>
      <c r="K14" s="173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0" customFormat="1" ht="19.5" customHeight="1">
      <c r="A15" s="125" t="s">
        <v>13</v>
      </c>
      <c r="B15" s="401">
        <v>6637</v>
      </c>
      <c r="C15" s="402">
        <v>633</v>
      </c>
      <c r="D15" s="173">
        <f t="shared" si="0"/>
        <v>0.09537441615187585</v>
      </c>
      <c r="E15" s="402">
        <v>6004</v>
      </c>
      <c r="F15" s="173">
        <f t="shared" si="1"/>
        <v>0.9046255838481242</v>
      </c>
      <c r="G15" s="410" t="s">
        <v>64</v>
      </c>
      <c r="H15" s="411" t="s">
        <v>64</v>
      </c>
      <c r="I15" s="412" t="s">
        <v>64</v>
      </c>
      <c r="J15" s="174"/>
      <c r="K15" s="173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0" customFormat="1" ht="19.5" customHeight="1">
      <c r="A16" s="125" t="s">
        <v>2</v>
      </c>
      <c r="B16" s="401">
        <v>194418</v>
      </c>
      <c r="C16" s="402">
        <v>32729</v>
      </c>
      <c r="D16" s="173">
        <f t="shared" si="0"/>
        <v>0.16834346613996645</v>
      </c>
      <c r="E16" s="402">
        <v>161689</v>
      </c>
      <c r="F16" s="173">
        <f t="shared" si="1"/>
        <v>0.8316565338600336</v>
      </c>
      <c r="G16" s="410">
        <v>1943</v>
      </c>
      <c r="H16" s="411">
        <v>9109</v>
      </c>
      <c r="I16" s="412">
        <v>7484</v>
      </c>
      <c r="J16" s="174">
        <f>H16/B16</f>
        <v>0.04685265767572961</v>
      </c>
      <c r="K16" s="173">
        <f t="shared" si="3"/>
        <v>0.2783158666625928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0" customFormat="1" ht="19.5" customHeight="1">
      <c r="A17" s="125" t="s">
        <v>10</v>
      </c>
      <c r="B17" s="401">
        <v>13648</v>
      </c>
      <c r="C17" s="402">
        <v>1660</v>
      </c>
      <c r="D17" s="173">
        <f t="shared" si="0"/>
        <v>0.12162954279015241</v>
      </c>
      <c r="E17" s="402">
        <v>11988</v>
      </c>
      <c r="F17" s="173">
        <f t="shared" si="1"/>
        <v>0.8783704572098476</v>
      </c>
      <c r="G17" s="410">
        <v>261</v>
      </c>
      <c r="H17" s="411">
        <v>603</v>
      </c>
      <c r="I17" s="412">
        <v>375</v>
      </c>
      <c r="J17" s="174">
        <f>H17/B17</f>
        <v>0.04418229777256741</v>
      </c>
      <c r="K17" s="173">
        <f t="shared" si="3"/>
        <v>0.36325301204819277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0" customFormat="1" ht="19.5" customHeight="1">
      <c r="A18" s="125" t="s">
        <v>25</v>
      </c>
      <c r="B18" s="401">
        <v>15939</v>
      </c>
      <c r="C18" s="402">
        <v>2390</v>
      </c>
      <c r="D18" s="173">
        <f t="shared" si="0"/>
        <v>0.1499466716858021</v>
      </c>
      <c r="E18" s="402">
        <v>13760</v>
      </c>
      <c r="F18" s="173">
        <f t="shared" si="1"/>
        <v>0.8632912980739068</v>
      </c>
      <c r="G18" s="410" t="s">
        <v>64</v>
      </c>
      <c r="H18" s="411" t="s">
        <v>64</v>
      </c>
      <c r="I18" s="412" t="s">
        <v>64</v>
      </c>
      <c r="J18" s="174" t="s">
        <v>64</v>
      </c>
      <c r="K18" s="173" t="s">
        <v>64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s="10" customFormat="1" ht="19.5" customHeight="1">
      <c r="A19" s="125" t="s">
        <v>26</v>
      </c>
      <c r="B19" s="401">
        <v>44790</v>
      </c>
      <c r="C19" s="402">
        <v>5796</v>
      </c>
      <c r="D19" s="173">
        <f>C19/B19</f>
        <v>0.12940388479571333</v>
      </c>
      <c r="E19" s="402">
        <v>40415</v>
      </c>
      <c r="F19" s="173">
        <f>E19/B19</f>
        <v>0.902321946863139</v>
      </c>
      <c r="G19" s="410" t="s">
        <v>64</v>
      </c>
      <c r="H19" s="411">
        <v>2581</v>
      </c>
      <c r="I19" s="412">
        <v>1868</v>
      </c>
      <c r="J19" s="174">
        <f>H19/B19</f>
        <v>0.05762446974771154</v>
      </c>
      <c r="K19" s="173">
        <f>H19/C19</f>
        <v>0.4453071083505866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10" customFormat="1" ht="19.5" customHeight="1">
      <c r="A20" s="125" t="s">
        <v>27</v>
      </c>
      <c r="B20" s="401">
        <v>19329</v>
      </c>
      <c r="C20" s="402">
        <v>3214</v>
      </c>
      <c r="D20" s="173">
        <f>C20/B20</f>
        <v>0.16627864866263128</v>
      </c>
      <c r="E20" s="402">
        <v>17320</v>
      </c>
      <c r="F20" s="173">
        <f>E20/B20</f>
        <v>0.8960629106523876</v>
      </c>
      <c r="G20" s="410" t="s">
        <v>64</v>
      </c>
      <c r="H20" s="411">
        <v>501</v>
      </c>
      <c r="I20" s="412">
        <v>691</v>
      </c>
      <c r="J20" s="174">
        <f>H20/B20</f>
        <v>0.025919602669563866</v>
      </c>
      <c r="K20" s="173">
        <f t="shared" si="3"/>
        <v>0.15588052271313005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0" customFormat="1" ht="19.5" customHeight="1">
      <c r="A21" s="125" t="s">
        <v>28</v>
      </c>
      <c r="B21" s="401">
        <v>21838</v>
      </c>
      <c r="C21" s="402">
        <v>2778</v>
      </c>
      <c r="D21" s="173">
        <f t="shared" si="0"/>
        <v>0.12720945141496473</v>
      </c>
      <c r="E21" s="402">
        <v>19060</v>
      </c>
      <c r="F21" s="173">
        <f t="shared" si="1"/>
        <v>0.8727905485850352</v>
      </c>
      <c r="G21" s="410">
        <v>283</v>
      </c>
      <c r="H21" s="411">
        <v>1364</v>
      </c>
      <c r="I21" s="412">
        <v>1014</v>
      </c>
      <c r="J21" s="174">
        <f>H21/B21</f>
        <v>0.06245993222822603</v>
      </c>
      <c r="K21" s="173">
        <f t="shared" si="3"/>
        <v>0.49100071994240463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s="10" customFormat="1" ht="19.5" customHeight="1">
      <c r="A22" s="125" t="s">
        <v>8</v>
      </c>
      <c r="B22" s="401">
        <v>35804</v>
      </c>
      <c r="C22" s="402">
        <v>4189</v>
      </c>
      <c r="D22" s="173">
        <f t="shared" si="0"/>
        <v>0.11699810077086359</v>
      </c>
      <c r="E22" s="402">
        <v>31273</v>
      </c>
      <c r="F22" s="173">
        <f t="shared" si="1"/>
        <v>0.8734498938666071</v>
      </c>
      <c r="G22" s="410">
        <v>306</v>
      </c>
      <c r="H22" s="411">
        <v>2004</v>
      </c>
      <c r="I22" s="412">
        <v>1439</v>
      </c>
      <c r="J22" s="174">
        <f>H22/B22</f>
        <v>0.055971399843592895</v>
      </c>
      <c r="K22" s="173">
        <f t="shared" si="3"/>
        <v>0.47839579851993314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10" customFormat="1" ht="19.5" customHeight="1">
      <c r="A23" s="125" t="s">
        <v>40</v>
      </c>
      <c r="B23" s="401">
        <v>14493</v>
      </c>
      <c r="C23" s="402">
        <v>2043</v>
      </c>
      <c r="D23" s="173">
        <f t="shared" si="0"/>
        <v>0.14096460360173876</v>
      </c>
      <c r="E23" s="402">
        <v>12864</v>
      </c>
      <c r="F23" s="173">
        <f t="shared" si="1"/>
        <v>0.8876009107845166</v>
      </c>
      <c r="G23" s="410">
        <v>180</v>
      </c>
      <c r="H23" s="411">
        <v>598</v>
      </c>
      <c r="I23" s="412">
        <v>613</v>
      </c>
      <c r="J23" s="174">
        <f>H23/B23</f>
        <v>0.041261298557924514</v>
      </c>
      <c r="K23" s="173">
        <f>H23/C23</f>
        <v>0.29270680372001956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s="10" customFormat="1" ht="19.5" customHeight="1">
      <c r="A24" s="125" t="s">
        <v>12</v>
      </c>
      <c r="B24" s="401">
        <v>13568</v>
      </c>
      <c r="C24" s="402">
        <v>1903</v>
      </c>
      <c r="D24" s="173">
        <f>C24/B24</f>
        <v>0.14025648584905662</v>
      </c>
      <c r="E24" s="402">
        <v>11665</v>
      </c>
      <c r="F24" s="173">
        <f>E24/B24</f>
        <v>0.8597435141509434</v>
      </c>
      <c r="G24" s="410" t="s">
        <v>64</v>
      </c>
      <c r="H24" s="411" t="s">
        <v>64</v>
      </c>
      <c r="I24" s="412" t="s">
        <v>64</v>
      </c>
      <c r="J24" s="174"/>
      <c r="K24" s="173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10" customFormat="1" ht="19.5" customHeight="1">
      <c r="A25" s="125" t="s">
        <v>15</v>
      </c>
      <c r="B25" s="401">
        <v>4202</v>
      </c>
      <c r="C25" s="402">
        <v>3573</v>
      </c>
      <c r="D25" s="173">
        <f t="shared" si="0"/>
        <v>0.8503093764873869</v>
      </c>
      <c r="E25" s="402">
        <v>629</v>
      </c>
      <c r="F25" s="173">
        <f t="shared" si="1"/>
        <v>0.14969062351261303</v>
      </c>
      <c r="G25" s="410">
        <v>37</v>
      </c>
      <c r="H25" s="411">
        <v>124</v>
      </c>
      <c r="I25" s="412">
        <v>59</v>
      </c>
      <c r="J25" s="174">
        <f>H25/B25</f>
        <v>0.029509757258448358</v>
      </c>
      <c r="K25" s="173">
        <f t="shared" si="3"/>
        <v>0.03470472991883571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10" customFormat="1" ht="19.5" customHeight="1">
      <c r="A26" s="125" t="s">
        <v>17</v>
      </c>
      <c r="B26" s="401">
        <v>1761</v>
      </c>
      <c r="C26" s="402">
        <v>175</v>
      </c>
      <c r="D26" s="173">
        <f t="shared" si="0"/>
        <v>0.09937535491198182</v>
      </c>
      <c r="E26" s="402">
        <v>1585</v>
      </c>
      <c r="F26" s="173">
        <f t="shared" si="1"/>
        <v>0.9000567859170926</v>
      </c>
      <c r="G26" s="410">
        <v>8</v>
      </c>
      <c r="H26" s="411">
        <v>34</v>
      </c>
      <c r="I26" s="412">
        <v>22</v>
      </c>
      <c r="J26" s="174">
        <f>H26/B26</f>
        <v>0.019307211811470756</v>
      </c>
      <c r="K26" s="173">
        <f t="shared" si="3"/>
        <v>0.19428571428571428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s="10" customFormat="1" ht="19.5" customHeight="1">
      <c r="A27" s="125" t="s">
        <v>16</v>
      </c>
      <c r="B27" s="401">
        <v>9226</v>
      </c>
      <c r="C27" s="402">
        <v>1257</v>
      </c>
      <c r="D27" s="173">
        <f>C27/B27</f>
        <v>0.1362453934532842</v>
      </c>
      <c r="E27" s="402">
        <v>7935</v>
      </c>
      <c r="F27" s="173">
        <f>E27/B27</f>
        <v>0.8600693691740733</v>
      </c>
      <c r="G27" s="410">
        <v>31</v>
      </c>
      <c r="H27" s="411">
        <v>147</v>
      </c>
      <c r="I27" s="412">
        <v>147</v>
      </c>
      <c r="J27" s="174">
        <f>H27/B27</f>
        <v>0.015933232169954476</v>
      </c>
      <c r="K27" s="173">
        <f t="shared" si="3"/>
        <v>0.11694510739856802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0" customFormat="1" ht="19.5" customHeight="1">
      <c r="A28" s="125" t="s">
        <v>18</v>
      </c>
      <c r="B28" s="401">
        <v>5309</v>
      </c>
      <c r="C28" s="402">
        <v>485</v>
      </c>
      <c r="D28" s="173">
        <f>C28/B28</f>
        <v>0.09135430401205501</v>
      </c>
      <c r="E28" s="402">
        <v>4735</v>
      </c>
      <c r="F28" s="173">
        <f t="shared" si="1"/>
        <v>0.8918817103032586</v>
      </c>
      <c r="G28" s="410" t="s">
        <v>64</v>
      </c>
      <c r="H28" s="411" t="s">
        <v>64</v>
      </c>
      <c r="I28" s="412" t="s">
        <v>64</v>
      </c>
      <c r="J28" s="174"/>
      <c r="K28" s="173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0" customFormat="1" ht="19.5" customHeight="1">
      <c r="A29" s="125" t="s">
        <v>151</v>
      </c>
      <c r="B29" s="401">
        <v>78878</v>
      </c>
      <c r="C29" s="402">
        <v>64322</v>
      </c>
      <c r="D29" s="173">
        <f>C29/B29</f>
        <v>0.8154618524810466</v>
      </c>
      <c r="E29" s="402">
        <v>14556</v>
      </c>
      <c r="F29" s="173">
        <f>E29/B29</f>
        <v>0.1845381475189533</v>
      </c>
      <c r="G29" s="410" t="s">
        <v>64</v>
      </c>
      <c r="H29" s="411" t="s">
        <v>64</v>
      </c>
      <c r="I29" s="412" t="s">
        <v>64</v>
      </c>
      <c r="J29" s="174"/>
      <c r="K29" s="173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0" customFormat="1" ht="19.5" customHeight="1">
      <c r="A30" s="125" t="s">
        <v>29</v>
      </c>
      <c r="B30" s="401">
        <v>88309</v>
      </c>
      <c r="C30" s="402">
        <v>13852</v>
      </c>
      <c r="D30" s="173">
        <f>C30/B30</f>
        <v>0.1568583043630887</v>
      </c>
      <c r="E30" s="402">
        <v>74457</v>
      </c>
      <c r="F30" s="173">
        <f>E30/B30</f>
        <v>0.8431416956369113</v>
      </c>
      <c r="G30" s="410" t="s">
        <v>64</v>
      </c>
      <c r="H30" s="411" t="s">
        <v>64</v>
      </c>
      <c r="I30" s="412" t="s">
        <v>64</v>
      </c>
      <c r="J30" s="174"/>
      <c r="K30" s="173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0" customFormat="1" ht="19.5" customHeight="1">
      <c r="A31" s="125" t="s">
        <v>7</v>
      </c>
      <c r="B31" s="401">
        <v>54250</v>
      </c>
      <c r="C31" s="402">
        <v>9528</v>
      </c>
      <c r="D31" s="173">
        <f t="shared" si="0"/>
        <v>0.17563133640552994</v>
      </c>
      <c r="E31" s="402">
        <v>44585</v>
      </c>
      <c r="F31" s="173">
        <f t="shared" si="1"/>
        <v>0.8218433179723502</v>
      </c>
      <c r="G31" s="410" t="s">
        <v>64</v>
      </c>
      <c r="H31" s="411" t="s">
        <v>64</v>
      </c>
      <c r="I31" s="412" t="s">
        <v>64</v>
      </c>
      <c r="J31" s="174"/>
      <c r="K31" s="173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0" customFormat="1" ht="19.5" customHeight="1">
      <c r="A32" s="125" t="s">
        <v>30</v>
      </c>
      <c r="B32" s="401">
        <v>26944</v>
      </c>
      <c r="C32" s="402">
        <v>5471</v>
      </c>
      <c r="D32" s="173">
        <f t="shared" si="0"/>
        <v>0.20305077197149643</v>
      </c>
      <c r="E32" s="402">
        <v>22358</v>
      </c>
      <c r="F32" s="173">
        <f t="shared" si="1"/>
        <v>0.8297951306413301</v>
      </c>
      <c r="G32" s="410">
        <v>410</v>
      </c>
      <c r="H32" s="411">
        <v>1581</v>
      </c>
      <c r="I32" s="412">
        <v>2246</v>
      </c>
      <c r="J32" s="174">
        <f aca="true" t="shared" si="4" ref="J32:J38">H32/B32</f>
        <v>0.058677256532066506</v>
      </c>
      <c r="K32" s="173">
        <f t="shared" si="3"/>
        <v>0.2889782489490038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10" customFormat="1" ht="19.5" customHeight="1">
      <c r="A33" s="125" t="s">
        <v>31</v>
      </c>
      <c r="B33" s="401">
        <v>17526</v>
      </c>
      <c r="C33" s="402">
        <v>2272</v>
      </c>
      <c r="D33" s="173">
        <f t="shared" si="0"/>
        <v>0.12963596941686636</v>
      </c>
      <c r="E33" s="402">
        <v>15254</v>
      </c>
      <c r="F33" s="173">
        <f t="shared" si="1"/>
        <v>0.8703640305831336</v>
      </c>
      <c r="G33" s="410">
        <v>217</v>
      </c>
      <c r="H33" s="411">
        <v>375</v>
      </c>
      <c r="I33" s="412">
        <v>202</v>
      </c>
      <c r="J33" s="174">
        <f t="shared" si="4"/>
        <v>0.02139678192399863</v>
      </c>
      <c r="K33" s="173">
        <f t="shared" si="3"/>
        <v>0.16505281690140844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0" customFormat="1" ht="19.5" customHeight="1">
      <c r="A34" s="125" t="s">
        <v>32</v>
      </c>
      <c r="B34" s="401">
        <v>30998</v>
      </c>
      <c r="C34" s="402">
        <v>4998</v>
      </c>
      <c r="D34" s="173">
        <f t="shared" si="0"/>
        <v>0.16123620878766373</v>
      </c>
      <c r="E34" s="402">
        <v>26005</v>
      </c>
      <c r="F34" s="173">
        <f t="shared" si="1"/>
        <v>0.8389250919414156</v>
      </c>
      <c r="G34" s="410">
        <v>264</v>
      </c>
      <c r="H34" s="411">
        <v>2173</v>
      </c>
      <c r="I34" s="412">
        <v>1375</v>
      </c>
      <c r="J34" s="174">
        <f t="shared" si="4"/>
        <v>0.0701012968578618</v>
      </c>
      <c r="K34" s="173">
        <f>H34/C34</f>
        <v>0.43477390956382556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10" customFormat="1" ht="19.5" customHeight="1">
      <c r="A35" s="125" t="s">
        <v>34</v>
      </c>
      <c r="B35" s="401">
        <v>27517</v>
      </c>
      <c r="C35" s="402">
        <v>4038</v>
      </c>
      <c r="D35" s="173">
        <f t="shared" si="0"/>
        <v>0.14674564814478322</v>
      </c>
      <c r="E35" s="402">
        <v>23269</v>
      </c>
      <c r="F35" s="173">
        <f t="shared" si="1"/>
        <v>0.8456227059635861</v>
      </c>
      <c r="G35" s="410" t="s">
        <v>64</v>
      </c>
      <c r="H35" s="411">
        <v>1051</v>
      </c>
      <c r="I35" s="412">
        <v>530</v>
      </c>
      <c r="J35" s="174">
        <f t="shared" si="4"/>
        <v>0.03819457062906567</v>
      </c>
      <c r="K35" s="173">
        <f t="shared" si="3"/>
        <v>0.2602773650321942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10" customFormat="1" ht="19.5" customHeight="1">
      <c r="A36" s="125" t="s">
        <v>33</v>
      </c>
      <c r="B36" s="401">
        <v>15558</v>
      </c>
      <c r="C36" s="402">
        <v>3020</v>
      </c>
      <c r="D36" s="173">
        <f>C36/B36</f>
        <v>0.19411235377297853</v>
      </c>
      <c r="E36" s="402">
        <v>13715</v>
      </c>
      <c r="F36" s="173">
        <f>E36/B36</f>
        <v>0.8815400437074175</v>
      </c>
      <c r="G36" s="410">
        <v>220</v>
      </c>
      <c r="H36" s="411">
        <v>982</v>
      </c>
      <c r="I36" s="412" t="s">
        <v>64</v>
      </c>
      <c r="J36" s="174">
        <f t="shared" si="4"/>
        <v>0.06311865278313408</v>
      </c>
      <c r="K36" s="173">
        <f>H36/C36</f>
        <v>0.3251655629139073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10" customFormat="1" ht="19.5" customHeight="1">
      <c r="A37" s="125" t="s">
        <v>6</v>
      </c>
      <c r="B37" s="401">
        <v>27192</v>
      </c>
      <c r="C37" s="402">
        <v>3362</v>
      </c>
      <c r="D37" s="173">
        <f>C37/B37</f>
        <v>0.12363930567814063</v>
      </c>
      <c r="E37" s="402">
        <v>23830</v>
      </c>
      <c r="F37" s="173">
        <f>E37/B37</f>
        <v>0.8763606943218594</v>
      </c>
      <c r="G37" s="410">
        <v>420</v>
      </c>
      <c r="H37" s="411">
        <v>1065</v>
      </c>
      <c r="I37" s="412">
        <v>356</v>
      </c>
      <c r="J37" s="174">
        <f t="shared" si="4"/>
        <v>0.03916593115622242</v>
      </c>
      <c r="K37" s="173">
        <f t="shared" si="3"/>
        <v>0.3167757287328971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10" customFormat="1" ht="19.5" customHeight="1">
      <c r="A38" s="125" t="s">
        <v>35</v>
      </c>
      <c r="B38" s="401">
        <v>28977</v>
      </c>
      <c r="C38" s="402">
        <v>25235</v>
      </c>
      <c r="D38" s="173">
        <f t="shared" si="0"/>
        <v>0.8708630983193567</v>
      </c>
      <c r="E38" s="402">
        <v>3742</v>
      </c>
      <c r="F38" s="173">
        <f t="shared" si="1"/>
        <v>0.12913690168064326</v>
      </c>
      <c r="G38" s="410">
        <v>154</v>
      </c>
      <c r="H38" s="411">
        <v>606</v>
      </c>
      <c r="I38" s="412">
        <v>446</v>
      </c>
      <c r="J38" s="174">
        <f t="shared" si="4"/>
        <v>0.020913138006004764</v>
      </c>
      <c r="K38" s="173">
        <f t="shared" si="3"/>
        <v>0.024014265900534973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0" customFormat="1" ht="19.5" customHeight="1">
      <c r="A39" s="125" t="s">
        <v>36</v>
      </c>
      <c r="B39" s="401">
        <v>12865</v>
      </c>
      <c r="C39" s="402">
        <v>2036</v>
      </c>
      <c r="D39" s="173">
        <f t="shared" si="0"/>
        <v>0.15825884181888847</v>
      </c>
      <c r="E39" s="402">
        <v>11170</v>
      </c>
      <c r="F39" s="173">
        <f t="shared" si="1"/>
        <v>0.8682471822774971</v>
      </c>
      <c r="G39" s="410" t="s">
        <v>64</v>
      </c>
      <c r="H39" s="411" t="s">
        <v>64</v>
      </c>
      <c r="I39" s="412">
        <v>207</v>
      </c>
      <c r="J39" s="174"/>
      <c r="K39" s="173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10" customFormat="1" ht="19.5" customHeight="1">
      <c r="A40" s="125" t="s">
        <v>20</v>
      </c>
      <c r="B40" s="401">
        <v>4182</v>
      </c>
      <c r="C40" s="402">
        <v>555</v>
      </c>
      <c r="D40" s="173">
        <f>C40/B40</f>
        <v>0.1327116212338594</v>
      </c>
      <c r="E40" s="402">
        <v>3804</v>
      </c>
      <c r="F40" s="173">
        <f>E40/B40</f>
        <v>0.9096126255380201</v>
      </c>
      <c r="G40" s="410" t="s">
        <v>64</v>
      </c>
      <c r="H40" s="411" t="s">
        <v>64</v>
      </c>
      <c r="I40" s="412" t="s">
        <v>64</v>
      </c>
      <c r="J40" s="174"/>
      <c r="K40" s="173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10" customFormat="1" ht="19.5" customHeight="1">
      <c r="A41" s="125" t="s">
        <v>19</v>
      </c>
      <c r="B41" s="401">
        <v>3091</v>
      </c>
      <c r="C41" s="402">
        <v>422</v>
      </c>
      <c r="D41" s="173">
        <f t="shared" si="0"/>
        <v>0.1365253963118732</v>
      </c>
      <c r="E41" s="402">
        <v>2669</v>
      </c>
      <c r="F41" s="173">
        <f t="shared" si="1"/>
        <v>0.8634746036881268</v>
      </c>
      <c r="G41" s="410" t="s">
        <v>64</v>
      </c>
      <c r="H41" s="411">
        <v>104</v>
      </c>
      <c r="I41" s="412">
        <v>50</v>
      </c>
      <c r="J41" s="174">
        <f aca="true" t="shared" si="5" ref="J41:J46">H41/B41</f>
        <v>0.033646069233257844</v>
      </c>
      <c r="K41" s="173">
        <f t="shared" si="3"/>
        <v>0.24644549763033174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s="10" customFormat="1" ht="19.5" customHeight="1">
      <c r="A42" s="125" t="s">
        <v>37</v>
      </c>
      <c r="B42" s="401">
        <v>1990</v>
      </c>
      <c r="C42" s="402">
        <v>129</v>
      </c>
      <c r="D42" s="173">
        <f>C42/B42</f>
        <v>0.06482412060301508</v>
      </c>
      <c r="E42" s="402">
        <v>1805</v>
      </c>
      <c r="F42" s="173">
        <f>E42/B42</f>
        <v>0.907035175879397</v>
      </c>
      <c r="G42" s="410">
        <v>0</v>
      </c>
      <c r="H42" s="411">
        <v>6</v>
      </c>
      <c r="I42" s="412">
        <v>1</v>
      </c>
      <c r="J42" s="174">
        <f>H42/B42</f>
        <v>0.003015075376884422</v>
      </c>
      <c r="K42" s="173">
        <f t="shared" si="3"/>
        <v>0.046511627906976744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s="10" customFormat="1" ht="19.5" customHeight="1">
      <c r="A43" s="125" t="s">
        <v>11</v>
      </c>
      <c r="B43" s="401">
        <v>117238</v>
      </c>
      <c r="C43" s="402">
        <v>20669</v>
      </c>
      <c r="D43" s="173">
        <f t="shared" si="0"/>
        <v>0.1762994933383374</v>
      </c>
      <c r="E43" s="402">
        <v>100174</v>
      </c>
      <c r="F43" s="173">
        <f t="shared" si="1"/>
        <v>0.8544499223801156</v>
      </c>
      <c r="G43" s="410" t="s">
        <v>64</v>
      </c>
      <c r="H43" s="411">
        <v>6379</v>
      </c>
      <c r="I43" s="412" t="s">
        <v>64</v>
      </c>
      <c r="J43" s="174">
        <f t="shared" si="5"/>
        <v>0.05441068595506576</v>
      </c>
      <c r="K43" s="173">
        <f t="shared" si="3"/>
        <v>0.30862644540132567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s="10" customFormat="1" ht="19.5" customHeight="1">
      <c r="A44" s="125" t="s">
        <v>38</v>
      </c>
      <c r="B44" s="401">
        <v>64215</v>
      </c>
      <c r="C44" s="402">
        <v>7591</v>
      </c>
      <c r="D44" s="173">
        <f t="shared" si="0"/>
        <v>0.11821225570349607</v>
      </c>
      <c r="E44" s="402">
        <v>56614</v>
      </c>
      <c r="F44" s="173">
        <f t="shared" si="1"/>
        <v>0.8816320174414077</v>
      </c>
      <c r="G44" s="410" t="s">
        <v>64</v>
      </c>
      <c r="H44" s="411" t="s">
        <v>64</v>
      </c>
      <c r="I44" s="412" t="s">
        <v>64</v>
      </c>
      <c r="J44" s="174"/>
      <c r="K44" s="173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10" customFormat="1" ht="19.5" customHeight="1" thickBot="1">
      <c r="A45" s="348" t="s">
        <v>39</v>
      </c>
      <c r="B45" s="403">
        <v>16518</v>
      </c>
      <c r="C45" s="404">
        <v>2347</v>
      </c>
      <c r="D45" s="349">
        <f>C45/B45</f>
        <v>0.14208741978447753</v>
      </c>
      <c r="E45" s="404">
        <v>14171</v>
      </c>
      <c r="F45" s="349">
        <f>E45/B45</f>
        <v>0.8579125802155224</v>
      </c>
      <c r="G45" s="414">
        <v>212</v>
      </c>
      <c r="H45" s="415">
        <v>628</v>
      </c>
      <c r="I45" s="416">
        <v>319</v>
      </c>
      <c r="J45" s="350">
        <f>H45/B45</f>
        <v>0.03801913064535658</v>
      </c>
      <c r="K45" s="349">
        <f t="shared" si="3"/>
        <v>0.2675756284618662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s="10" customFormat="1" ht="20.25" customHeight="1" thickBot="1">
      <c r="A46" s="72" t="s">
        <v>42</v>
      </c>
      <c r="B46" s="405">
        <f>SUM(B5:B45)</f>
        <v>2000369</v>
      </c>
      <c r="C46" s="406">
        <f aca="true" t="shared" si="6" ref="C46:I46">SUM(C5:C45)</f>
        <v>406014</v>
      </c>
      <c r="D46" s="282">
        <f t="shared" si="0"/>
        <v>0.2029695521176343</v>
      </c>
      <c r="E46" s="406">
        <f t="shared" si="6"/>
        <v>1604700</v>
      </c>
      <c r="F46" s="282">
        <f t="shared" si="1"/>
        <v>0.8022019937321564</v>
      </c>
      <c r="G46" s="417">
        <f t="shared" si="6"/>
        <v>9267</v>
      </c>
      <c r="H46" s="418">
        <f t="shared" si="6"/>
        <v>78574</v>
      </c>
      <c r="I46" s="419">
        <f t="shared" si="6"/>
        <v>30799</v>
      </c>
      <c r="J46" s="283">
        <f t="shared" si="5"/>
        <v>0.03927975288559261</v>
      </c>
      <c r="K46" s="282">
        <f t="shared" si="3"/>
        <v>0.19352534641662603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11" s="34" customFormat="1" ht="15" customHeight="1">
      <c r="A47" s="32"/>
      <c r="B47" s="21"/>
      <c r="C47" s="149" t="s">
        <v>69</v>
      </c>
      <c r="F47" s="150"/>
      <c r="G47" s="17" t="s">
        <v>65</v>
      </c>
      <c r="J47" s="33"/>
      <c r="K47" s="33"/>
    </row>
    <row r="48" spans="1:11" s="22" customFormat="1" ht="15" customHeight="1">
      <c r="A48" s="35"/>
      <c r="C48" s="149" t="s">
        <v>70</v>
      </c>
      <c r="F48" s="151"/>
      <c r="G48" s="17" t="s">
        <v>66</v>
      </c>
      <c r="J48" s="37"/>
      <c r="K48" s="37"/>
    </row>
    <row r="49" spans="1:11" s="22" customFormat="1" ht="15" customHeight="1">
      <c r="A49" s="35"/>
      <c r="C49" s="36"/>
      <c r="D49" s="37"/>
      <c r="E49" s="36"/>
      <c r="F49" s="37"/>
      <c r="G49" s="36"/>
      <c r="H49" s="36"/>
      <c r="I49" s="36"/>
      <c r="J49" s="37"/>
      <c r="K49" s="37"/>
    </row>
    <row r="50" s="22" customFormat="1" ht="15" customHeight="1"/>
    <row r="51" s="22" customFormat="1" ht="15" customHeight="1"/>
    <row r="52" spans="1:21" ht="18.7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8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8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8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8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8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8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8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8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8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8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8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8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8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8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8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8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8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8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8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8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8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8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8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8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8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8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8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8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8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8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8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8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8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8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8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8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8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8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8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8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8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8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8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8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8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8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8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8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8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8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8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8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8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8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8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8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8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8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8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8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8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8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8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8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8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8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8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8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8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8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8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8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8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8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8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8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8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8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8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8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8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8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8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8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8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8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8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8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8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8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8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8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8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8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8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8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8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8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8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8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8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8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8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8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8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8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8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8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8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8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8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8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8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8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8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8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8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8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8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8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8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8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8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8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8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8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8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8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8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8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8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8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8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8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8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8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8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8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8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8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8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8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8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8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8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8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8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</sheetData>
  <sheetProtection/>
  <mergeCells count="5">
    <mergeCell ref="J3:K3"/>
    <mergeCell ref="A3:A4"/>
    <mergeCell ref="C3:D3"/>
    <mergeCell ref="E3:F3"/>
    <mergeCell ref="G3:I3"/>
  </mergeCells>
  <printOptions/>
  <pageMargins left="0.8" right="0.1968503937007874" top="0.6299212598425197" bottom="0.1968503937007874" header="0.35433070866141736" footer="0.2755905511811024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8"/>
  <sheetViews>
    <sheetView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8.72265625" defaultRowHeight="18.75"/>
  <cols>
    <col min="1" max="1" width="9.0859375" style="0" customWidth="1"/>
    <col min="2" max="2" width="7.18359375" style="0" customWidth="1"/>
    <col min="3" max="22" width="6.18359375" style="0" customWidth="1"/>
    <col min="23" max="23" width="8.72265625" style="23" customWidth="1"/>
  </cols>
  <sheetData>
    <row r="1" spans="2:19" ht="30" customHeight="1">
      <c r="B1" s="40" t="s">
        <v>326</v>
      </c>
      <c r="D1" s="166" t="s">
        <v>133</v>
      </c>
      <c r="E1" s="1"/>
      <c r="F1" s="1"/>
      <c r="G1" s="1"/>
      <c r="H1" s="1"/>
      <c r="I1" s="1"/>
      <c r="J1" s="1"/>
      <c r="K1" s="1"/>
      <c r="L1" s="166" t="s">
        <v>86</v>
      </c>
      <c r="M1" s="1"/>
      <c r="N1" s="1"/>
      <c r="S1" s="18" t="s">
        <v>277</v>
      </c>
    </row>
    <row r="2" spans="2:16" ht="18.75" customHeight="1" thickBot="1">
      <c r="B2" s="2"/>
      <c r="C2" s="1" t="s">
        <v>276</v>
      </c>
      <c r="D2" s="1"/>
      <c r="E2" s="1"/>
      <c r="F2" s="1"/>
      <c r="G2" s="1"/>
      <c r="H2" s="1"/>
      <c r="I2" s="1"/>
      <c r="J2" s="1"/>
      <c r="K2" s="30"/>
      <c r="M2" s="166" t="s">
        <v>224</v>
      </c>
      <c r="N2" s="1"/>
      <c r="O2" s="1"/>
      <c r="P2" s="1"/>
    </row>
    <row r="3" spans="1:23" s="30" customFormat="1" ht="21" customHeight="1" thickTop="1">
      <c r="A3" s="482" t="s">
        <v>0</v>
      </c>
      <c r="B3" s="52" t="s">
        <v>61</v>
      </c>
      <c r="C3" s="485" t="s">
        <v>78</v>
      </c>
      <c r="D3" s="487"/>
      <c r="E3" s="486" t="s">
        <v>158</v>
      </c>
      <c r="F3" s="486"/>
      <c r="G3" s="485" t="s">
        <v>159</v>
      </c>
      <c r="H3" s="486"/>
      <c r="I3" s="485" t="s">
        <v>220</v>
      </c>
      <c r="J3" s="487"/>
      <c r="K3" s="486" t="s">
        <v>81</v>
      </c>
      <c r="L3" s="486"/>
      <c r="M3" s="480" t="s">
        <v>223</v>
      </c>
      <c r="N3" s="481"/>
      <c r="O3" s="486" t="s">
        <v>82</v>
      </c>
      <c r="P3" s="487"/>
      <c r="Q3" s="486" t="s">
        <v>83</v>
      </c>
      <c r="R3" s="486"/>
      <c r="S3" s="485" t="s">
        <v>84</v>
      </c>
      <c r="T3" s="487"/>
      <c r="U3" s="486" t="s">
        <v>85</v>
      </c>
      <c r="V3" s="487"/>
      <c r="W3" s="38"/>
    </row>
    <row r="4" spans="1:23" s="30" customFormat="1" ht="19.5" customHeight="1" thickBot="1">
      <c r="A4" s="490"/>
      <c r="B4" s="53" t="s">
        <v>53</v>
      </c>
      <c r="C4" s="102" t="s">
        <v>79</v>
      </c>
      <c r="D4" s="103" t="s">
        <v>132</v>
      </c>
      <c r="E4" s="104" t="s">
        <v>54</v>
      </c>
      <c r="F4" s="105" t="s">
        <v>55</v>
      </c>
      <c r="G4" s="102" t="s">
        <v>54</v>
      </c>
      <c r="H4" s="105" t="s">
        <v>55</v>
      </c>
      <c r="I4" s="102" t="s">
        <v>54</v>
      </c>
      <c r="J4" s="103" t="s">
        <v>221</v>
      </c>
      <c r="K4" s="104" t="s">
        <v>54</v>
      </c>
      <c r="L4" s="105" t="s">
        <v>55</v>
      </c>
      <c r="M4" s="117" t="s">
        <v>54</v>
      </c>
      <c r="N4" s="118" t="s">
        <v>55</v>
      </c>
      <c r="O4" s="104" t="s">
        <v>54</v>
      </c>
      <c r="P4" s="103" t="s">
        <v>55</v>
      </c>
      <c r="Q4" s="104" t="s">
        <v>54</v>
      </c>
      <c r="R4" s="105" t="s">
        <v>55</v>
      </c>
      <c r="S4" s="102" t="s">
        <v>54</v>
      </c>
      <c r="T4" s="103" t="s">
        <v>55</v>
      </c>
      <c r="U4" s="104" t="s">
        <v>54</v>
      </c>
      <c r="V4" s="103" t="s">
        <v>55</v>
      </c>
      <c r="W4" s="38"/>
    </row>
    <row r="5" spans="1:24" s="10" customFormat="1" ht="16.5" customHeight="1">
      <c r="A5" s="311" t="s">
        <v>1</v>
      </c>
      <c r="B5" s="386">
        <f>'滞納者データ'!B5</f>
        <v>602814</v>
      </c>
      <c r="C5" s="378">
        <v>134438</v>
      </c>
      <c r="D5" s="180">
        <f aca="true" t="shared" si="0" ref="D5:D46">C5/B5</f>
        <v>0.2230173818126321</v>
      </c>
      <c r="E5" s="382">
        <v>25482</v>
      </c>
      <c r="F5" s="313">
        <f aca="true" t="shared" si="1" ref="F5:F46">E5/C5</f>
        <v>0.18954462280010118</v>
      </c>
      <c r="G5" s="378">
        <v>19660</v>
      </c>
      <c r="H5" s="313">
        <f aca="true" t="shared" si="2" ref="H5:H46">G5/C5</f>
        <v>0.1462384147339294</v>
      </c>
      <c r="I5" s="179">
        <f>E5+G5</f>
        <v>45142</v>
      </c>
      <c r="J5" s="180">
        <f>I5/C5</f>
        <v>0.33578303753403055</v>
      </c>
      <c r="K5" s="312">
        <v>19918</v>
      </c>
      <c r="L5" s="313">
        <f aca="true" t="shared" si="3" ref="L5:L46">K5/C5</f>
        <v>0.14815751498832175</v>
      </c>
      <c r="M5" s="181">
        <f>I5+K5</f>
        <v>65060</v>
      </c>
      <c r="N5" s="182">
        <f>M5/C5</f>
        <v>0.4839405525223523</v>
      </c>
      <c r="O5" s="312">
        <v>23367</v>
      </c>
      <c r="P5" s="180">
        <f aca="true" t="shared" si="4" ref="P5:P46">O5/C5</f>
        <v>0.17381246373793124</v>
      </c>
      <c r="Q5" s="312">
        <v>16155</v>
      </c>
      <c r="R5" s="313">
        <f aca="true" t="shared" si="5" ref="R5:R46">Q5/C5</f>
        <v>0.12016691709189366</v>
      </c>
      <c r="S5" s="378">
        <v>16055</v>
      </c>
      <c r="T5" s="180">
        <f aca="true" t="shared" si="6" ref="T5:T46">S5/C5</f>
        <v>0.11942307978398965</v>
      </c>
      <c r="U5" s="312">
        <v>13801</v>
      </c>
      <c r="V5" s="180">
        <f aca="true" t="shared" si="7" ref="V5:V46">U5/C5</f>
        <v>0.10265698686383314</v>
      </c>
      <c r="W5" s="24"/>
      <c r="X5" s="13"/>
    </row>
    <row r="6" spans="1:24" s="10" customFormat="1" ht="16.5" customHeight="1">
      <c r="A6" s="175" t="s">
        <v>21</v>
      </c>
      <c r="B6" s="386">
        <f>'滞納者データ'!B6</f>
        <v>71659</v>
      </c>
      <c r="C6" s="379">
        <v>13342</v>
      </c>
      <c r="D6" s="176">
        <f t="shared" si="0"/>
        <v>0.18618735957800137</v>
      </c>
      <c r="E6" s="383">
        <v>2504</v>
      </c>
      <c r="F6" s="178">
        <f t="shared" si="1"/>
        <v>0.18767800929395892</v>
      </c>
      <c r="G6" s="379">
        <v>2021</v>
      </c>
      <c r="H6" s="178">
        <f t="shared" si="2"/>
        <v>0.15147654024883825</v>
      </c>
      <c r="I6" s="179">
        <f aca="true" t="shared" si="8" ref="I6:I46">E6+G6</f>
        <v>4525</v>
      </c>
      <c r="J6" s="180">
        <f aca="true" t="shared" si="9" ref="J6:J46">I6/C6</f>
        <v>0.33915454954279717</v>
      </c>
      <c r="K6" s="177">
        <v>2082</v>
      </c>
      <c r="L6" s="178">
        <f t="shared" si="3"/>
        <v>0.15604856843052017</v>
      </c>
      <c r="M6" s="181">
        <f aca="true" t="shared" si="10" ref="M6:M46">I6+K6</f>
        <v>6607</v>
      </c>
      <c r="N6" s="182">
        <f aca="true" t="shared" si="11" ref="N6:N46">M6/C6</f>
        <v>0.49520311797331734</v>
      </c>
      <c r="O6" s="177">
        <v>2522</v>
      </c>
      <c r="P6" s="176">
        <f t="shared" si="4"/>
        <v>0.18902713236396343</v>
      </c>
      <c r="Q6" s="177">
        <v>1575</v>
      </c>
      <c r="R6" s="178">
        <f t="shared" si="5"/>
        <v>0.1180482686253935</v>
      </c>
      <c r="S6" s="379">
        <v>1438</v>
      </c>
      <c r="T6" s="176">
        <f t="shared" si="6"/>
        <v>0.10777994303702593</v>
      </c>
      <c r="U6" s="177">
        <v>1200</v>
      </c>
      <c r="V6" s="176">
        <f t="shared" si="7"/>
        <v>0.0899415380002998</v>
      </c>
      <c r="W6" s="24"/>
      <c r="X6" s="13"/>
    </row>
    <row r="7" spans="1:24" s="10" customFormat="1" ht="16.5" customHeight="1">
      <c r="A7" s="175" t="s">
        <v>22</v>
      </c>
      <c r="B7" s="386">
        <f>'滞納者データ'!B7</f>
        <v>88503</v>
      </c>
      <c r="C7" s="379">
        <v>17184</v>
      </c>
      <c r="D7" s="176">
        <f t="shared" si="0"/>
        <v>0.1941629097318735</v>
      </c>
      <c r="E7" s="383">
        <v>2851</v>
      </c>
      <c r="F7" s="178">
        <f t="shared" si="1"/>
        <v>0.16591014897579143</v>
      </c>
      <c r="G7" s="379">
        <v>2897</v>
      </c>
      <c r="H7" s="178">
        <f t="shared" si="2"/>
        <v>0.1685870577281192</v>
      </c>
      <c r="I7" s="179">
        <f t="shared" si="8"/>
        <v>5748</v>
      </c>
      <c r="J7" s="180">
        <f t="shared" si="9"/>
        <v>0.3344972067039106</v>
      </c>
      <c r="K7" s="177">
        <v>2872</v>
      </c>
      <c r="L7" s="178">
        <f t="shared" si="3"/>
        <v>0.16713221601489758</v>
      </c>
      <c r="M7" s="181">
        <f t="shared" si="10"/>
        <v>8620</v>
      </c>
      <c r="N7" s="182">
        <f t="shared" si="11"/>
        <v>0.5016294227188082</v>
      </c>
      <c r="O7" s="177">
        <v>3200</v>
      </c>
      <c r="P7" s="176">
        <f t="shared" si="4"/>
        <v>0.186219739292365</v>
      </c>
      <c r="Q7" s="177">
        <v>2072</v>
      </c>
      <c r="R7" s="178">
        <f t="shared" si="5"/>
        <v>0.12057728119180633</v>
      </c>
      <c r="S7" s="379">
        <v>1628</v>
      </c>
      <c r="T7" s="176">
        <f t="shared" si="6"/>
        <v>0.0947392923649907</v>
      </c>
      <c r="U7" s="183">
        <v>1664</v>
      </c>
      <c r="V7" s="176">
        <f t="shared" si="7"/>
        <v>0.09683426443202979</v>
      </c>
      <c r="W7" s="24"/>
      <c r="X7" s="13"/>
    </row>
    <row r="8" spans="1:24" s="10" customFormat="1" ht="16.5" customHeight="1">
      <c r="A8" s="175" t="s">
        <v>23</v>
      </c>
      <c r="B8" s="386">
        <f>'滞納者データ'!B8</f>
        <v>27504</v>
      </c>
      <c r="C8" s="379">
        <v>4762</v>
      </c>
      <c r="D8" s="176">
        <f t="shared" si="0"/>
        <v>0.17313845258871438</v>
      </c>
      <c r="E8" s="383">
        <v>876</v>
      </c>
      <c r="F8" s="178">
        <f t="shared" si="1"/>
        <v>0.18395632087358252</v>
      </c>
      <c r="G8" s="379">
        <v>734</v>
      </c>
      <c r="H8" s="178">
        <f t="shared" si="2"/>
        <v>0.15413691726165477</v>
      </c>
      <c r="I8" s="179">
        <f t="shared" si="8"/>
        <v>1610</v>
      </c>
      <c r="J8" s="180">
        <f t="shared" si="9"/>
        <v>0.3380932381352373</v>
      </c>
      <c r="K8" s="177">
        <v>887</v>
      </c>
      <c r="L8" s="178">
        <f t="shared" si="3"/>
        <v>0.18626627467450652</v>
      </c>
      <c r="M8" s="181">
        <f t="shared" si="10"/>
        <v>2497</v>
      </c>
      <c r="N8" s="182">
        <f t="shared" si="11"/>
        <v>0.5243595128097438</v>
      </c>
      <c r="O8" s="177">
        <v>720</v>
      </c>
      <c r="P8" s="176">
        <f t="shared" si="4"/>
        <v>0.1511969760604788</v>
      </c>
      <c r="Q8" s="177">
        <v>576</v>
      </c>
      <c r="R8" s="178">
        <f t="shared" si="5"/>
        <v>0.12095758084838303</v>
      </c>
      <c r="S8" s="379">
        <v>500</v>
      </c>
      <c r="T8" s="176">
        <f t="shared" si="6"/>
        <v>0.10499790004199916</v>
      </c>
      <c r="U8" s="183">
        <v>469</v>
      </c>
      <c r="V8" s="176">
        <f t="shared" si="7"/>
        <v>0.09848803023939522</v>
      </c>
      <c r="W8" s="24"/>
      <c r="X8" s="13"/>
    </row>
    <row r="9" spans="1:24" s="10" customFormat="1" ht="16.5" customHeight="1">
      <c r="A9" s="175" t="s">
        <v>3</v>
      </c>
      <c r="B9" s="386">
        <f>'滞納者データ'!B9</f>
        <v>24254</v>
      </c>
      <c r="C9" s="379">
        <v>4410</v>
      </c>
      <c r="D9" s="176">
        <f t="shared" si="0"/>
        <v>0.18182567823864104</v>
      </c>
      <c r="E9" s="383">
        <v>675</v>
      </c>
      <c r="F9" s="178">
        <f t="shared" si="1"/>
        <v>0.15306122448979592</v>
      </c>
      <c r="G9" s="379">
        <v>656</v>
      </c>
      <c r="H9" s="178">
        <f t="shared" si="2"/>
        <v>0.14875283446712018</v>
      </c>
      <c r="I9" s="179">
        <f t="shared" si="8"/>
        <v>1331</v>
      </c>
      <c r="J9" s="180">
        <f t="shared" si="9"/>
        <v>0.3018140589569161</v>
      </c>
      <c r="K9" s="177">
        <v>759</v>
      </c>
      <c r="L9" s="178">
        <f t="shared" si="3"/>
        <v>0.17210884353741496</v>
      </c>
      <c r="M9" s="181">
        <f t="shared" si="10"/>
        <v>2090</v>
      </c>
      <c r="N9" s="182">
        <f t="shared" si="11"/>
        <v>0.47392290249433106</v>
      </c>
      <c r="O9" s="177">
        <v>746</v>
      </c>
      <c r="P9" s="176">
        <f t="shared" si="4"/>
        <v>0.1691609977324263</v>
      </c>
      <c r="Q9" s="177">
        <v>532</v>
      </c>
      <c r="R9" s="178">
        <f t="shared" si="5"/>
        <v>0.12063492063492064</v>
      </c>
      <c r="S9" s="379">
        <v>524</v>
      </c>
      <c r="T9" s="176">
        <f t="shared" si="6"/>
        <v>0.11882086167800454</v>
      </c>
      <c r="U9" s="183">
        <v>518</v>
      </c>
      <c r="V9" s="176">
        <f t="shared" si="7"/>
        <v>0.11746031746031746</v>
      </c>
      <c r="W9" s="24"/>
      <c r="X9" s="13"/>
    </row>
    <row r="10" spans="1:24" s="10" customFormat="1" ht="16.5" customHeight="1">
      <c r="A10" s="175" t="s">
        <v>4</v>
      </c>
      <c r="B10" s="386">
        <f>'滞納者データ'!B10</f>
        <v>85181</v>
      </c>
      <c r="C10" s="379">
        <v>13260</v>
      </c>
      <c r="D10" s="176">
        <f>C10/B10</f>
        <v>0.15566851762717038</v>
      </c>
      <c r="E10" s="383">
        <v>2793</v>
      </c>
      <c r="F10" s="178">
        <f>E10/C10</f>
        <v>0.21063348416289593</v>
      </c>
      <c r="G10" s="379">
        <v>1943</v>
      </c>
      <c r="H10" s="178">
        <f>G10/C10</f>
        <v>0.14653092006033183</v>
      </c>
      <c r="I10" s="179">
        <f t="shared" si="8"/>
        <v>4736</v>
      </c>
      <c r="J10" s="180">
        <f t="shared" si="9"/>
        <v>0.35716440422322776</v>
      </c>
      <c r="K10" s="177">
        <v>2126</v>
      </c>
      <c r="L10" s="178">
        <f>K10/C10</f>
        <v>0.1603318250377074</v>
      </c>
      <c r="M10" s="181">
        <f t="shared" si="10"/>
        <v>6862</v>
      </c>
      <c r="N10" s="182">
        <f t="shared" si="11"/>
        <v>0.5174962292609352</v>
      </c>
      <c r="O10" s="177">
        <v>2375</v>
      </c>
      <c r="P10" s="176">
        <f>O10/C10</f>
        <v>0.17911010558069382</v>
      </c>
      <c r="Q10" s="177">
        <v>1578</v>
      </c>
      <c r="R10" s="178">
        <f>Q10/C10</f>
        <v>0.11900452488687782</v>
      </c>
      <c r="S10" s="379">
        <v>1240</v>
      </c>
      <c r="T10" s="176">
        <f>S10/C10</f>
        <v>0.09351432880844646</v>
      </c>
      <c r="U10" s="183">
        <v>1205</v>
      </c>
      <c r="V10" s="176">
        <f>U10/C10</f>
        <v>0.09087481146304675</v>
      </c>
      <c r="W10" s="24"/>
      <c r="X10" s="13"/>
    </row>
    <row r="11" spans="1:24" s="10" customFormat="1" ht="16.5" customHeight="1">
      <c r="A11" s="175" t="s">
        <v>5</v>
      </c>
      <c r="B11" s="386">
        <f>'滞納者データ'!B11</f>
        <v>55903</v>
      </c>
      <c r="C11" s="379">
        <v>8889</v>
      </c>
      <c r="D11" s="176">
        <f t="shared" si="0"/>
        <v>0.15900756667799582</v>
      </c>
      <c r="E11" s="383">
        <v>1441</v>
      </c>
      <c r="F11" s="178">
        <f t="shared" si="1"/>
        <v>0.16211047361907976</v>
      </c>
      <c r="G11" s="379">
        <v>1279</v>
      </c>
      <c r="H11" s="178">
        <f t="shared" si="2"/>
        <v>0.14388570142873214</v>
      </c>
      <c r="I11" s="179">
        <f t="shared" si="8"/>
        <v>2720</v>
      </c>
      <c r="J11" s="180">
        <f t="shared" si="9"/>
        <v>0.3059961750478119</v>
      </c>
      <c r="K11" s="177">
        <v>1851</v>
      </c>
      <c r="L11" s="178">
        <f t="shared" si="3"/>
        <v>0.2082348970637867</v>
      </c>
      <c r="M11" s="181">
        <f t="shared" si="10"/>
        <v>4571</v>
      </c>
      <c r="N11" s="182">
        <f t="shared" si="11"/>
        <v>0.5142310721115986</v>
      </c>
      <c r="O11" s="177">
        <v>1361</v>
      </c>
      <c r="P11" s="176">
        <f t="shared" si="4"/>
        <v>0.15311058611767353</v>
      </c>
      <c r="Q11" s="177">
        <v>1099</v>
      </c>
      <c r="R11" s="178">
        <f t="shared" si="5"/>
        <v>0.12363595455056811</v>
      </c>
      <c r="S11" s="379">
        <v>949</v>
      </c>
      <c r="T11" s="176">
        <f t="shared" si="6"/>
        <v>0.10676116548543144</v>
      </c>
      <c r="U11" s="183">
        <v>909</v>
      </c>
      <c r="V11" s="176">
        <f t="shared" si="7"/>
        <v>0.10226122173472832</v>
      </c>
      <c r="W11" s="24"/>
      <c r="X11" s="13"/>
    </row>
    <row r="12" spans="1:24" s="10" customFormat="1" ht="16.5" customHeight="1">
      <c r="A12" s="175" t="s">
        <v>9</v>
      </c>
      <c r="B12" s="386">
        <f>'滞納者データ'!B12</f>
        <v>17476</v>
      </c>
      <c r="C12" s="379">
        <v>2624</v>
      </c>
      <c r="D12" s="176">
        <f>C12/B12</f>
        <v>0.15014877546349278</v>
      </c>
      <c r="E12" s="383">
        <v>288</v>
      </c>
      <c r="F12" s="178">
        <f>E12/C12</f>
        <v>0.10975609756097561</v>
      </c>
      <c r="G12" s="379">
        <v>436</v>
      </c>
      <c r="H12" s="178">
        <f>G12/C12</f>
        <v>0.16615853658536586</v>
      </c>
      <c r="I12" s="179">
        <f t="shared" si="8"/>
        <v>724</v>
      </c>
      <c r="J12" s="180">
        <f t="shared" si="9"/>
        <v>0.2759146341463415</v>
      </c>
      <c r="K12" s="177">
        <v>412</v>
      </c>
      <c r="L12" s="178">
        <f t="shared" si="3"/>
        <v>0.15701219512195122</v>
      </c>
      <c r="M12" s="181">
        <f t="shared" si="10"/>
        <v>1136</v>
      </c>
      <c r="N12" s="182">
        <f t="shared" si="11"/>
        <v>0.4329268292682927</v>
      </c>
      <c r="O12" s="177">
        <v>551</v>
      </c>
      <c r="P12" s="176">
        <f t="shared" si="4"/>
        <v>0.20998475609756098</v>
      </c>
      <c r="Q12" s="177">
        <v>371</v>
      </c>
      <c r="R12" s="178">
        <f>Q12/C12</f>
        <v>0.14138719512195122</v>
      </c>
      <c r="S12" s="379">
        <v>310</v>
      </c>
      <c r="T12" s="176">
        <f>S12/C12</f>
        <v>0.11814024390243902</v>
      </c>
      <c r="U12" s="183">
        <v>256</v>
      </c>
      <c r="V12" s="176">
        <f>U12/C12</f>
        <v>0.0975609756097561</v>
      </c>
      <c r="W12" s="24"/>
      <c r="X12" s="13"/>
    </row>
    <row r="13" spans="1:24" s="10" customFormat="1" ht="16.5" customHeight="1">
      <c r="A13" s="175" t="s">
        <v>24</v>
      </c>
      <c r="B13" s="386">
        <f>'滞納者データ'!B13</f>
        <v>6547</v>
      </c>
      <c r="C13" s="379">
        <v>997</v>
      </c>
      <c r="D13" s="176">
        <f t="shared" si="0"/>
        <v>0.1522834886207423</v>
      </c>
      <c r="E13" s="383">
        <v>147</v>
      </c>
      <c r="F13" s="178">
        <f t="shared" si="1"/>
        <v>0.14744232698094284</v>
      </c>
      <c r="G13" s="379">
        <v>157</v>
      </c>
      <c r="H13" s="178">
        <f t="shared" si="2"/>
        <v>0.15747241725175526</v>
      </c>
      <c r="I13" s="179">
        <f t="shared" si="8"/>
        <v>304</v>
      </c>
      <c r="J13" s="180">
        <f t="shared" si="9"/>
        <v>0.3049147442326981</v>
      </c>
      <c r="K13" s="177">
        <v>198</v>
      </c>
      <c r="L13" s="178">
        <f t="shared" si="3"/>
        <v>0.19859578736208625</v>
      </c>
      <c r="M13" s="181">
        <f t="shared" si="10"/>
        <v>502</v>
      </c>
      <c r="N13" s="182">
        <f t="shared" si="11"/>
        <v>0.5035105315947843</v>
      </c>
      <c r="O13" s="177">
        <v>176</v>
      </c>
      <c r="P13" s="176">
        <f t="shared" si="4"/>
        <v>0.1765295887662989</v>
      </c>
      <c r="Q13" s="177">
        <v>107</v>
      </c>
      <c r="R13" s="178">
        <f t="shared" si="5"/>
        <v>0.10732196589769308</v>
      </c>
      <c r="S13" s="379">
        <v>118</v>
      </c>
      <c r="T13" s="176">
        <f t="shared" si="6"/>
        <v>0.11835506519558676</v>
      </c>
      <c r="U13" s="183">
        <v>94</v>
      </c>
      <c r="V13" s="176">
        <f t="shared" si="7"/>
        <v>0.09428284854563691</v>
      </c>
      <c r="W13" s="24"/>
      <c r="X13" s="13"/>
    </row>
    <row r="14" spans="1:24" s="10" customFormat="1" ht="16.5" customHeight="1">
      <c r="A14" s="175" t="s">
        <v>14</v>
      </c>
      <c r="B14" s="386">
        <f>'滞納者データ'!B14</f>
        <v>3318</v>
      </c>
      <c r="C14" s="379">
        <v>690</v>
      </c>
      <c r="D14" s="176">
        <f t="shared" si="0"/>
        <v>0.20795660036166366</v>
      </c>
      <c r="E14" s="383">
        <v>76</v>
      </c>
      <c r="F14" s="178">
        <f t="shared" si="1"/>
        <v>0.11014492753623188</v>
      </c>
      <c r="G14" s="379">
        <v>92</v>
      </c>
      <c r="H14" s="178">
        <f t="shared" si="2"/>
        <v>0.13333333333333333</v>
      </c>
      <c r="I14" s="179">
        <f t="shared" si="8"/>
        <v>168</v>
      </c>
      <c r="J14" s="180">
        <f t="shared" si="9"/>
        <v>0.24347826086956523</v>
      </c>
      <c r="K14" s="177">
        <v>115</v>
      </c>
      <c r="L14" s="178">
        <f t="shared" si="3"/>
        <v>0.16666666666666666</v>
      </c>
      <c r="M14" s="181">
        <f t="shared" si="10"/>
        <v>283</v>
      </c>
      <c r="N14" s="182">
        <f t="shared" si="11"/>
        <v>0.4101449275362319</v>
      </c>
      <c r="O14" s="177">
        <v>124</v>
      </c>
      <c r="P14" s="176">
        <f t="shared" si="4"/>
        <v>0.17971014492753623</v>
      </c>
      <c r="Q14" s="177">
        <v>99</v>
      </c>
      <c r="R14" s="178">
        <f t="shared" si="5"/>
        <v>0.14347826086956522</v>
      </c>
      <c r="S14" s="379">
        <v>98</v>
      </c>
      <c r="T14" s="176">
        <f t="shared" si="6"/>
        <v>0.14202898550724638</v>
      </c>
      <c r="U14" s="183">
        <v>86</v>
      </c>
      <c r="V14" s="176">
        <f t="shared" si="7"/>
        <v>0.1246376811594203</v>
      </c>
      <c r="W14" s="24"/>
      <c r="X14" s="13"/>
    </row>
    <row r="15" spans="1:24" s="10" customFormat="1" ht="16.5" customHeight="1">
      <c r="A15" s="175" t="s">
        <v>13</v>
      </c>
      <c r="B15" s="386">
        <f>'滞納者データ'!B15</f>
        <v>6637</v>
      </c>
      <c r="C15" s="379">
        <v>1088</v>
      </c>
      <c r="D15" s="176">
        <f t="shared" si="0"/>
        <v>0.16392948621365075</v>
      </c>
      <c r="E15" s="383">
        <v>251</v>
      </c>
      <c r="F15" s="178">
        <f t="shared" si="1"/>
        <v>0.23069852941176472</v>
      </c>
      <c r="G15" s="379">
        <v>152</v>
      </c>
      <c r="H15" s="178">
        <f t="shared" si="2"/>
        <v>0.13970588235294118</v>
      </c>
      <c r="I15" s="179">
        <f t="shared" si="8"/>
        <v>403</v>
      </c>
      <c r="J15" s="180">
        <f t="shared" si="9"/>
        <v>0.3704044117647059</v>
      </c>
      <c r="K15" s="177">
        <v>164</v>
      </c>
      <c r="L15" s="178">
        <f t="shared" si="3"/>
        <v>0.15073529411764705</v>
      </c>
      <c r="M15" s="181">
        <f t="shared" si="10"/>
        <v>567</v>
      </c>
      <c r="N15" s="182">
        <f t="shared" si="11"/>
        <v>0.5211397058823529</v>
      </c>
      <c r="O15" s="177">
        <v>171</v>
      </c>
      <c r="P15" s="176">
        <f t="shared" si="4"/>
        <v>0.15716911764705882</v>
      </c>
      <c r="Q15" s="183">
        <v>125</v>
      </c>
      <c r="R15" s="178">
        <f t="shared" si="5"/>
        <v>0.11488970588235294</v>
      </c>
      <c r="S15" s="379">
        <v>111</v>
      </c>
      <c r="T15" s="176">
        <f t="shared" si="6"/>
        <v>0.10202205882352941</v>
      </c>
      <c r="U15" s="183">
        <v>114</v>
      </c>
      <c r="V15" s="176">
        <f t="shared" si="7"/>
        <v>0.10477941176470588</v>
      </c>
      <c r="W15" s="24"/>
      <c r="X15" s="13"/>
    </row>
    <row r="16" spans="1:24" s="10" customFormat="1" ht="16.5" customHeight="1">
      <c r="A16" s="175" t="s">
        <v>2</v>
      </c>
      <c r="B16" s="386">
        <f>'滞納者データ'!B16</f>
        <v>194418</v>
      </c>
      <c r="C16" s="379">
        <v>41291</v>
      </c>
      <c r="D16" s="176">
        <f t="shared" si="0"/>
        <v>0.21238259831908568</v>
      </c>
      <c r="E16" s="383">
        <v>7378</v>
      </c>
      <c r="F16" s="178">
        <f t="shared" si="1"/>
        <v>0.1786830059819331</v>
      </c>
      <c r="G16" s="379">
        <v>5500</v>
      </c>
      <c r="H16" s="178">
        <f t="shared" si="2"/>
        <v>0.13320093967208352</v>
      </c>
      <c r="I16" s="179">
        <f t="shared" si="8"/>
        <v>12878</v>
      </c>
      <c r="J16" s="180">
        <f t="shared" si="9"/>
        <v>0.3118839456540166</v>
      </c>
      <c r="K16" s="177">
        <v>7635</v>
      </c>
      <c r="L16" s="178">
        <f t="shared" si="3"/>
        <v>0.18490712261751954</v>
      </c>
      <c r="M16" s="181">
        <f t="shared" si="10"/>
        <v>20513</v>
      </c>
      <c r="N16" s="182">
        <f t="shared" si="11"/>
        <v>0.4967910682715362</v>
      </c>
      <c r="O16" s="177">
        <v>7015</v>
      </c>
      <c r="P16" s="176">
        <f t="shared" si="4"/>
        <v>0.1698917439635756</v>
      </c>
      <c r="Q16" s="177">
        <v>4935</v>
      </c>
      <c r="R16" s="178">
        <f t="shared" si="5"/>
        <v>0.11951757041486039</v>
      </c>
      <c r="S16" s="379">
        <v>4646</v>
      </c>
      <c r="T16" s="176">
        <f t="shared" si="6"/>
        <v>0.11251846649390908</v>
      </c>
      <c r="U16" s="177">
        <v>4182</v>
      </c>
      <c r="V16" s="176">
        <f t="shared" si="7"/>
        <v>0.10128115085611877</v>
      </c>
      <c r="W16" s="24"/>
      <c r="X16" s="13"/>
    </row>
    <row r="17" spans="1:24" s="10" customFormat="1" ht="16.5" customHeight="1">
      <c r="A17" s="175" t="s">
        <v>10</v>
      </c>
      <c r="B17" s="386">
        <f>'滞納者データ'!B17</f>
        <v>13648</v>
      </c>
      <c r="C17" s="379">
        <v>2725</v>
      </c>
      <c r="D17" s="176">
        <f t="shared" si="0"/>
        <v>0.19966295427901523</v>
      </c>
      <c r="E17" s="383">
        <v>435</v>
      </c>
      <c r="F17" s="178">
        <f t="shared" si="1"/>
        <v>0.1596330275229358</v>
      </c>
      <c r="G17" s="379">
        <v>461</v>
      </c>
      <c r="H17" s="178">
        <f t="shared" si="2"/>
        <v>0.1691743119266055</v>
      </c>
      <c r="I17" s="179">
        <f t="shared" si="8"/>
        <v>896</v>
      </c>
      <c r="J17" s="180">
        <f t="shared" si="9"/>
        <v>0.32880733944954127</v>
      </c>
      <c r="K17" s="177">
        <v>398</v>
      </c>
      <c r="L17" s="178">
        <f t="shared" si="3"/>
        <v>0.14605504587155962</v>
      </c>
      <c r="M17" s="181">
        <f t="shared" si="10"/>
        <v>1294</v>
      </c>
      <c r="N17" s="182">
        <f t="shared" si="11"/>
        <v>0.4748623853211009</v>
      </c>
      <c r="O17" s="177">
        <v>466</v>
      </c>
      <c r="P17" s="176">
        <f t="shared" si="4"/>
        <v>0.1710091743119266</v>
      </c>
      <c r="Q17" s="183">
        <v>355</v>
      </c>
      <c r="R17" s="178">
        <f t="shared" si="5"/>
        <v>0.13027522935779817</v>
      </c>
      <c r="S17" s="379">
        <v>317</v>
      </c>
      <c r="T17" s="176">
        <f t="shared" si="6"/>
        <v>0.1163302752293578</v>
      </c>
      <c r="U17" s="183">
        <v>293</v>
      </c>
      <c r="V17" s="176">
        <f t="shared" si="7"/>
        <v>0.10752293577981652</v>
      </c>
      <c r="W17" s="24"/>
      <c r="X17" s="13"/>
    </row>
    <row r="18" spans="1:24" s="10" customFormat="1" ht="16.5" customHeight="1">
      <c r="A18" s="175" t="s">
        <v>25</v>
      </c>
      <c r="B18" s="386">
        <f>'滞納者データ'!B18</f>
        <v>15939</v>
      </c>
      <c r="C18" s="379">
        <v>2599</v>
      </c>
      <c r="D18" s="176">
        <f t="shared" si="0"/>
        <v>0.16305916305916307</v>
      </c>
      <c r="E18" s="383">
        <v>463</v>
      </c>
      <c r="F18" s="178">
        <f t="shared" si="1"/>
        <v>0.17814544055405926</v>
      </c>
      <c r="G18" s="379">
        <v>386</v>
      </c>
      <c r="H18" s="178">
        <f t="shared" si="2"/>
        <v>0.14851866102347056</v>
      </c>
      <c r="I18" s="179">
        <f t="shared" si="8"/>
        <v>849</v>
      </c>
      <c r="J18" s="180">
        <f t="shared" si="9"/>
        <v>0.32666410157752984</v>
      </c>
      <c r="K18" s="183">
        <v>478</v>
      </c>
      <c r="L18" s="178">
        <f t="shared" si="3"/>
        <v>0.18391689111196613</v>
      </c>
      <c r="M18" s="181">
        <f t="shared" si="10"/>
        <v>1327</v>
      </c>
      <c r="N18" s="182">
        <f t="shared" si="11"/>
        <v>0.510580992689496</v>
      </c>
      <c r="O18" s="177">
        <v>353</v>
      </c>
      <c r="P18" s="176">
        <f t="shared" si="4"/>
        <v>0.1358214697960754</v>
      </c>
      <c r="Q18" s="183">
        <v>324</v>
      </c>
      <c r="R18" s="178">
        <f t="shared" si="5"/>
        <v>0.12466333205078876</v>
      </c>
      <c r="S18" s="379">
        <v>317</v>
      </c>
      <c r="T18" s="176">
        <f t="shared" si="6"/>
        <v>0.12196998845709889</v>
      </c>
      <c r="U18" s="183">
        <v>278</v>
      </c>
      <c r="V18" s="176">
        <f t="shared" si="7"/>
        <v>0.10696421700654098</v>
      </c>
      <c r="W18" s="24"/>
      <c r="X18" s="13"/>
    </row>
    <row r="19" spans="1:24" s="10" customFormat="1" ht="16.5" customHeight="1">
      <c r="A19" s="175" t="s">
        <v>26</v>
      </c>
      <c r="B19" s="386">
        <f>'滞納者データ'!B19</f>
        <v>44790</v>
      </c>
      <c r="C19" s="379">
        <v>9582</v>
      </c>
      <c r="D19" s="176">
        <f>C19/B19</f>
        <v>0.21393168117883457</v>
      </c>
      <c r="E19" s="383">
        <v>1490</v>
      </c>
      <c r="F19" s="178">
        <f>E19/C19</f>
        <v>0.15549989563765393</v>
      </c>
      <c r="G19" s="379">
        <v>1183</v>
      </c>
      <c r="H19" s="178">
        <f>G19/C19</f>
        <v>0.12346065539553329</v>
      </c>
      <c r="I19" s="179">
        <f t="shared" si="8"/>
        <v>2673</v>
      </c>
      <c r="J19" s="180">
        <f t="shared" si="9"/>
        <v>0.27896055103318723</v>
      </c>
      <c r="K19" s="177">
        <v>1765</v>
      </c>
      <c r="L19" s="178">
        <f>K19/C19</f>
        <v>0.18419954080567733</v>
      </c>
      <c r="M19" s="181">
        <f t="shared" si="10"/>
        <v>4438</v>
      </c>
      <c r="N19" s="182">
        <f t="shared" si="11"/>
        <v>0.46316009183886453</v>
      </c>
      <c r="O19" s="177">
        <v>1740</v>
      </c>
      <c r="P19" s="176">
        <f>O19/C19</f>
        <v>0.18159048215403883</v>
      </c>
      <c r="Q19" s="177">
        <v>1267</v>
      </c>
      <c r="R19" s="178">
        <f>Q19/C19</f>
        <v>0.1322270924650386</v>
      </c>
      <c r="S19" s="379">
        <v>1125</v>
      </c>
      <c r="T19" s="176">
        <f>S19/C19</f>
        <v>0.117407639323732</v>
      </c>
      <c r="U19" s="183">
        <v>1012</v>
      </c>
      <c r="V19" s="176">
        <f>U19/C19</f>
        <v>0.10561469421832603</v>
      </c>
      <c r="W19" s="24"/>
      <c r="X19" s="13"/>
    </row>
    <row r="20" spans="1:24" s="10" customFormat="1" ht="16.5" customHeight="1">
      <c r="A20" s="175" t="s">
        <v>27</v>
      </c>
      <c r="B20" s="386">
        <f>'滞納者データ'!B20</f>
        <v>19329</v>
      </c>
      <c r="C20" s="379">
        <v>3668</v>
      </c>
      <c r="D20" s="176">
        <f>C20/B20</f>
        <v>0.18976667184024004</v>
      </c>
      <c r="E20" s="383">
        <v>446</v>
      </c>
      <c r="F20" s="178">
        <f>E20/C20</f>
        <v>0.12159214830970556</v>
      </c>
      <c r="G20" s="379">
        <v>539</v>
      </c>
      <c r="H20" s="178">
        <f>G20/C20</f>
        <v>0.14694656488549618</v>
      </c>
      <c r="I20" s="179">
        <f t="shared" si="8"/>
        <v>985</v>
      </c>
      <c r="J20" s="180">
        <f t="shared" si="9"/>
        <v>0.26853871319520173</v>
      </c>
      <c r="K20" s="183">
        <v>492</v>
      </c>
      <c r="L20" s="178">
        <f>K20/C20</f>
        <v>0.1341330425299891</v>
      </c>
      <c r="M20" s="181">
        <f t="shared" si="10"/>
        <v>1477</v>
      </c>
      <c r="N20" s="182">
        <f t="shared" si="11"/>
        <v>0.4026717557251908</v>
      </c>
      <c r="O20" s="177">
        <v>735</v>
      </c>
      <c r="P20" s="176">
        <f>O20/C20</f>
        <v>0.20038167938931298</v>
      </c>
      <c r="Q20" s="183">
        <v>546</v>
      </c>
      <c r="R20" s="178">
        <f>Q20/C20</f>
        <v>0.14885496183206107</v>
      </c>
      <c r="S20" s="379">
        <v>515</v>
      </c>
      <c r="T20" s="176">
        <f>S20/C20</f>
        <v>0.14040348964013086</v>
      </c>
      <c r="U20" s="183">
        <v>395</v>
      </c>
      <c r="V20" s="176">
        <f>U20/C20</f>
        <v>0.10768811341330425</v>
      </c>
      <c r="W20" s="24"/>
      <c r="X20" s="13"/>
    </row>
    <row r="21" spans="1:24" s="10" customFormat="1" ht="16.5" customHeight="1">
      <c r="A21" s="175" t="s">
        <v>28</v>
      </c>
      <c r="B21" s="386">
        <f>'滞納者データ'!B21</f>
        <v>21838</v>
      </c>
      <c r="C21" s="379">
        <v>5813</v>
      </c>
      <c r="D21" s="176">
        <f t="shared" si="0"/>
        <v>0.26618737979668466</v>
      </c>
      <c r="E21" s="383">
        <v>268</v>
      </c>
      <c r="F21" s="178">
        <f t="shared" si="1"/>
        <v>0.046103560984001375</v>
      </c>
      <c r="G21" s="379">
        <v>757</v>
      </c>
      <c r="H21" s="178">
        <f t="shared" si="2"/>
        <v>0.1302253569585412</v>
      </c>
      <c r="I21" s="179">
        <f t="shared" si="8"/>
        <v>1025</v>
      </c>
      <c r="J21" s="180">
        <f t="shared" si="9"/>
        <v>0.17632891794254257</v>
      </c>
      <c r="K21" s="183">
        <v>702</v>
      </c>
      <c r="L21" s="178">
        <f t="shared" si="3"/>
        <v>0.1207638052640633</v>
      </c>
      <c r="M21" s="181">
        <f t="shared" si="10"/>
        <v>1727</v>
      </c>
      <c r="N21" s="182">
        <f t="shared" si="11"/>
        <v>0.2970927232066059</v>
      </c>
      <c r="O21" s="177">
        <v>1603</v>
      </c>
      <c r="P21" s="176">
        <f t="shared" si="4"/>
        <v>0.2757612248408739</v>
      </c>
      <c r="Q21" s="183">
        <v>962</v>
      </c>
      <c r="R21" s="178">
        <f t="shared" si="5"/>
        <v>0.16549114054704972</v>
      </c>
      <c r="S21" s="379">
        <v>715</v>
      </c>
      <c r="T21" s="176">
        <f t="shared" si="6"/>
        <v>0.12300017202821263</v>
      </c>
      <c r="U21" s="183">
        <v>806</v>
      </c>
      <c r="V21" s="176">
        <f t="shared" si="7"/>
        <v>0.13865473937725786</v>
      </c>
      <c r="W21" s="24"/>
      <c r="X21" s="13"/>
    </row>
    <row r="22" spans="1:24" s="10" customFormat="1" ht="16.5" customHeight="1">
      <c r="A22" s="175" t="s">
        <v>8</v>
      </c>
      <c r="B22" s="386">
        <f>'滞納者データ'!B22</f>
        <v>35804</v>
      </c>
      <c r="C22" s="379">
        <v>5812</v>
      </c>
      <c r="D22" s="176">
        <f t="shared" si="0"/>
        <v>0.16232823148251593</v>
      </c>
      <c r="E22" s="383">
        <v>1198</v>
      </c>
      <c r="F22" s="178">
        <f t="shared" si="1"/>
        <v>0.20612525808671714</v>
      </c>
      <c r="G22" s="379">
        <v>879</v>
      </c>
      <c r="H22" s="178">
        <f t="shared" si="2"/>
        <v>0.1512388162422574</v>
      </c>
      <c r="I22" s="179">
        <f t="shared" si="8"/>
        <v>2077</v>
      </c>
      <c r="J22" s="180">
        <f t="shared" si="9"/>
        <v>0.35736407432897455</v>
      </c>
      <c r="K22" s="177">
        <v>719</v>
      </c>
      <c r="L22" s="178">
        <f t="shared" si="3"/>
        <v>0.12370956641431521</v>
      </c>
      <c r="M22" s="181">
        <f t="shared" si="10"/>
        <v>2796</v>
      </c>
      <c r="N22" s="182">
        <f t="shared" si="11"/>
        <v>0.48107364074328973</v>
      </c>
      <c r="O22" s="183">
        <v>899</v>
      </c>
      <c r="P22" s="176">
        <f t="shared" si="4"/>
        <v>0.15467997247075016</v>
      </c>
      <c r="Q22" s="183">
        <v>880</v>
      </c>
      <c r="R22" s="178">
        <f t="shared" si="5"/>
        <v>0.15141087405368203</v>
      </c>
      <c r="S22" s="379">
        <v>667</v>
      </c>
      <c r="T22" s="176">
        <f t="shared" si="6"/>
        <v>0.114762560220234</v>
      </c>
      <c r="U22" s="183">
        <v>570</v>
      </c>
      <c r="V22" s="176">
        <f t="shared" si="7"/>
        <v>0.09807295251204405</v>
      </c>
      <c r="W22" s="24"/>
      <c r="X22" s="13"/>
    </row>
    <row r="23" spans="1:24" s="10" customFormat="1" ht="16.5" customHeight="1">
      <c r="A23" s="175" t="s">
        <v>40</v>
      </c>
      <c r="B23" s="386">
        <f>'滞納者データ'!B23</f>
        <v>14493</v>
      </c>
      <c r="C23" s="379">
        <v>2616</v>
      </c>
      <c r="D23" s="176">
        <f t="shared" si="0"/>
        <v>0.18050093148416477</v>
      </c>
      <c r="E23" s="383">
        <v>295</v>
      </c>
      <c r="F23" s="178">
        <f t="shared" si="1"/>
        <v>0.11276758409785932</v>
      </c>
      <c r="G23" s="379">
        <v>429</v>
      </c>
      <c r="H23" s="178">
        <f t="shared" si="2"/>
        <v>0.16399082568807338</v>
      </c>
      <c r="I23" s="179">
        <f t="shared" si="8"/>
        <v>724</v>
      </c>
      <c r="J23" s="180">
        <f t="shared" si="9"/>
        <v>0.27675840978593275</v>
      </c>
      <c r="K23" s="183">
        <v>279</v>
      </c>
      <c r="L23" s="178">
        <f t="shared" si="3"/>
        <v>0.10665137614678899</v>
      </c>
      <c r="M23" s="181">
        <f t="shared" si="10"/>
        <v>1003</v>
      </c>
      <c r="N23" s="182">
        <f t="shared" si="11"/>
        <v>0.38340978593272174</v>
      </c>
      <c r="O23" s="183">
        <v>675</v>
      </c>
      <c r="P23" s="176">
        <f t="shared" si="4"/>
        <v>0.2580275229357798</v>
      </c>
      <c r="Q23" s="183">
        <v>379</v>
      </c>
      <c r="R23" s="178">
        <f t="shared" si="5"/>
        <v>0.1448776758409786</v>
      </c>
      <c r="S23" s="379">
        <v>288</v>
      </c>
      <c r="T23" s="176">
        <f t="shared" si="6"/>
        <v>0.11009174311926606</v>
      </c>
      <c r="U23" s="183">
        <v>271</v>
      </c>
      <c r="V23" s="176">
        <f t="shared" si="7"/>
        <v>0.10359327217125382</v>
      </c>
      <c r="W23" s="25"/>
      <c r="X23" s="13"/>
    </row>
    <row r="24" spans="1:24" s="10" customFormat="1" ht="16.5" customHeight="1">
      <c r="A24" s="175" t="s">
        <v>12</v>
      </c>
      <c r="B24" s="386">
        <f>'滞納者データ'!B24</f>
        <v>13568</v>
      </c>
      <c r="C24" s="379">
        <v>2500</v>
      </c>
      <c r="D24" s="176">
        <f>C24/B24</f>
        <v>0.18425707547169812</v>
      </c>
      <c r="E24" s="383">
        <v>459</v>
      </c>
      <c r="F24" s="178">
        <f>E24/C24</f>
        <v>0.1836</v>
      </c>
      <c r="G24" s="379">
        <v>420</v>
      </c>
      <c r="H24" s="178">
        <f>G24/C24</f>
        <v>0.168</v>
      </c>
      <c r="I24" s="179">
        <f t="shared" si="8"/>
        <v>879</v>
      </c>
      <c r="J24" s="180">
        <f t="shared" si="9"/>
        <v>0.3516</v>
      </c>
      <c r="K24" s="183">
        <v>365</v>
      </c>
      <c r="L24" s="178">
        <f>K24/C24</f>
        <v>0.146</v>
      </c>
      <c r="M24" s="181">
        <f t="shared" si="10"/>
        <v>1244</v>
      </c>
      <c r="N24" s="182">
        <f t="shared" si="11"/>
        <v>0.4976</v>
      </c>
      <c r="O24" s="183">
        <v>453</v>
      </c>
      <c r="P24" s="176">
        <f>O24/C24</f>
        <v>0.1812</v>
      </c>
      <c r="Q24" s="183">
        <v>278</v>
      </c>
      <c r="R24" s="178">
        <f>Q24/C24</f>
        <v>0.1112</v>
      </c>
      <c r="S24" s="379">
        <v>284</v>
      </c>
      <c r="T24" s="176">
        <f>S24/C24</f>
        <v>0.1136</v>
      </c>
      <c r="U24" s="183">
        <v>241</v>
      </c>
      <c r="V24" s="176">
        <f>U24/C24</f>
        <v>0.0964</v>
      </c>
      <c r="W24" s="24"/>
      <c r="X24" s="13"/>
    </row>
    <row r="25" spans="1:24" s="10" customFormat="1" ht="16.5" customHeight="1">
      <c r="A25" s="175" t="s">
        <v>15</v>
      </c>
      <c r="B25" s="386">
        <f>'滞納者データ'!B25</f>
        <v>4202</v>
      </c>
      <c r="C25" s="379">
        <v>841</v>
      </c>
      <c r="D25" s="176">
        <f t="shared" si="0"/>
        <v>0.20014278914802475</v>
      </c>
      <c r="E25" s="383">
        <v>102</v>
      </c>
      <c r="F25" s="178">
        <f t="shared" si="1"/>
        <v>0.12128418549346016</v>
      </c>
      <c r="G25" s="379">
        <v>122</v>
      </c>
      <c r="H25" s="178">
        <f t="shared" si="2"/>
        <v>0.1450653983353151</v>
      </c>
      <c r="I25" s="179">
        <f t="shared" si="8"/>
        <v>224</v>
      </c>
      <c r="J25" s="180">
        <f t="shared" si="9"/>
        <v>0.26634958382877527</v>
      </c>
      <c r="K25" s="183">
        <v>173</v>
      </c>
      <c r="L25" s="178">
        <f t="shared" si="3"/>
        <v>0.2057074910820452</v>
      </c>
      <c r="M25" s="181">
        <f t="shared" si="10"/>
        <v>397</v>
      </c>
      <c r="N25" s="182">
        <f t="shared" si="11"/>
        <v>0.47205707491082044</v>
      </c>
      <c r="O25" s="183">
        <v>145</v>
      </c>
      <c r="P25" s="176">
        <f t="shared" si="4"/>
        <v>0.1724137931034483</v>
      </c>
      <c r="Q25" s="183">
        <v>122</v>
      </c>
      <c r="R25" s="178">
        <f t="shared" si="5"/>
        <v>0.1450653983353151</v>
      </c>
      <c r="S25" s="379">
        <v>96</v>
      </c>
      <c r="T25" s="176">
        <f t="shared" si="6"/>
        <v>0.11414982164090369</v>
      </c>
      <c r="U25" s="183">
        <v>81</v>
      </c>
      <c r="V25" s="176">
        <f t="shared" si="7"/>
        <v>0.09631391200951249</v>
      </c>
      <c r="W25" s="24"/>
      <c r="X25" s="13"/>
    </row>
    <row r="26" spans="1:24" s="10" customFormat="1" ht="16.5" customHeight="1">
      <c r="A26" s="175" t="s">
        <v>17</v>
      </c>
      <c r="B26" s="386">
        <f>'滞納者データ'!B26</f>
        <v>1761</v>
      </c>
      <c r="C26" s="379">
        <v>325</v>
      </c>
      <c r="D26" s="176">
        <f t="shared" si="0"/>
        <v>0.1845542305508234</v>
      </c>
      <c r="E26" s="383">
        <v>24</v>
      </c>
      <c r="F26" s="178">
        <f t="shared" si="1"/>
        <v>0.07384615384615385</v>
      </c>
      <c r="G26" s="379">
        <v>40</v>
      </c>
      <c r="H26" s="178">
        <f t="shared" si="2"/>
        <v>0.12307692307692308</v>
      </c>
      <c r="I26" s="179">
        <f t="shared" si="8"/>
        <v>64</v>
      </c>
      <c r="J26" s="180">
        <f t="shared" si="9"/>
        <v>0.19692307692307692</v>
      </c>
      <c r="K26" s="183">
        <v>50</v>
      </c>
      <c r="L26" s="178">
        <f t="shared" si="3"/>
        <v>0.15384615384615385</v>
      </c>
      <c r="M26" s="181">
        <f t="shared" si="10"/>
        <v>114</v>
      </c>
      <c r="N26" s="182">
        <f t="shared" si="11"/>
        <v>0.3507692307692308</v>
      </c>
      <c r="O26" s="183">
        <v>71</v>
      </c>
      <c r="P26" s="176">
        <f t="shared" si="4"/>
        <v>0.21846153846153846</v>
      </c>
      <c r="Q26" s="183">
        <v>48</v>
      </c>
      <c r="R26" s="178">
        <f t="shared" si="5"/>
        <v>0.1476923076923077</v>
      </c>
      <c r="S26" s="379">
        <v>50</v>
      </c>
      <c r="T26" s="176">
        <f t="shared" si="6"/>
        <v>0.15384615384615385</v>
      </c>
      <c r="U26" s="183">
        <v>42</v>
      </c>
      <c r="V26" s="176">
        <f t="shared" si="7"/>
        <v>0.12923076923076923</v>
      </c>
      <c r="W26" s="24"/>
      <c r="X26" s="13"/>
    </row>
    <row r="27" spans="1:24" s="10" customFormat="1" ht="16.5" customHeight="1">
      <c r="A27" s="175" t="s">
        <v>16</v>
      </c>
      <c r="B27" s="386">
        <f>'滞納者データ'!B27</f>
        <v>9226</v>
      </c>
      <c r="C27" s="379">
        <v>1664</v>
      </c>
      <c r="D27" s="176">
        <f>C27/B27</f>
        <v>0.1803598525905051</v>
      </c>
      <c r="E27" s="383">
        <v>210</v>
      </c>
      <c r="F27" s="178">
        <f>E27/C27</f>
        <v>0.12620192307692307</v>
      </c>
      <c r="G27" s="379">
        <v>224</v>
      </c>
      <c r="H27" s="178">
        <f>G27/C27</f>
        <v>0.1346153846153846</v>
      </c>
      <c r="I27" s="179">
        <f t="shared" si="8"/>
        <v>434</v>
      </c>
      <c r="J27" s="180">
        <f t="shared" si="9"/>
        <v>0.2608173076923077</v>
      </c>
      <c r="K27" s="183">
        <v>330</v>
      </c>
      <c r="L27" s="178">
        <f>K27/C27</f>
        <v>0.19831730769230768</v>
      </c>
      <c r="M27" s="181">
        <f t="shared" si="10"/>
        <v>764</v>
      </c>
      <c r="N27" s="182">
        <f t="shared" si="11"/>
        <v>0.45913461538461536</v>
      </c>
      <c r="O27" s="183">
        <v>322</v>
      </c>
      <c r="P27" s="176">
        <f>O27/C27</f>
        <v>0.1935096153846154</v>
      </c>
      <c r="Q27" s="183">
        <v>231</v>
      </c>
      <c r="R27" s="178">
        <f>Q27/C27</f>
        <v>0.1388221153846154</v>
      </c>
      <c r="S27" s="379">
        <v>191</v>
      </c>
      <c r="T27" s="176">
        <f>S27/C27</f>
        <v>0.11478365384615384</v>
      </c>
      <c r="U27" s="183">
        <v>156</v>
      </c>
      <c r="V27" s="176">
        <f>U27/C27</f>
        <v>0.09375</v>
      </c>
      <c r="W27" s="24"/>
      <c r="X27" s="13"/>
    </row>
    <row r="28" spans="1:24" s="10" customFormat="1" ht="16.5" customHeight="1">
      <c r="A28" s="175" t="s">
        <v>18</v>
      </c>
      <c r="B28" s="386">
        <f>'滞納者データ'!B28</f>
        <v>5309</v>
      </c>
      <c r="C28" s="379">
        <v>1224</v>
      </c>
      <c r="D28" s="176">
        <f t="shared" si="0"/>
        <v>0.23055189301186665</v>
      </c>
      <c r="E28" s="383">
        <v>199</v>
      </c>
      <c r="F28" s="178">
        <f t="shared" si="1"/>
        <v>0.16258169934640523</v>
      </c>
      <c r="G28" s="379">
        <v>275</v>
      </c>
      <c r="H28" s="178">
        <f t="shared" si="2"/>
        <v>0.2246732026143791</v>
      </c>
      <c r="I28" s="179">
        <f t="shared" si="8"/>
        <v>474</v>
      </c>
      <c r="J28" s="180">
        <f t="shared" si="9"/>
        <v>0.3872549019607843</v>
      </c>
      <c r="K28" s="183">
        <v>120</v>
      </c>
      <c r="L28" s="178">
        <f t="shared" si="3"/>
        <v>0.09803921568627451</v>
      </c>
      <c r="M28" s="181">
        <f t="shared" si="10"/>
        <v>594</v>
      </c>
      <c r="N28" s="182">
        <f t="shared" si="11"/>
        <v>0.4852941176470588</v>
      </c>
      <c r="O28" s="183">
        <v>236</v>
      </c>
      <c r="P28" s="176">
        <f t="shared" si="4"/>
        <v>0.19281045751633988</v>
      </c>
      <c r="Q28" s="183">
        <v>159</v>
      </c>
      <c r="R28" s="178">
        <f t="shared" si="5"/>
        <v>0.12990196078431374</v>
      </c>
      <c r="S28" s="379">
        <v>136</v>
      </c>
      <c r="T28" s="176">
        <f t="shared" si="6"/>
        <v>0.1111111111111111</v>
      </c>
      <c r="U28" s="183">
        <v>99</v>
      </c>
      <c r="V28" s="176">
        <f t="shared" si="7"/>
        <v>0.08088235294117647</v>
      </c>
      <c r="W28" s="24"/>
      <c r="X28" s="13"/>
    </row>
    <row r="29" spans="1:24" s="10" customFormat="1" ht="16.5" customHeight="1">
      <c r="A29" s="175" t="s">
        <v>222</v>
      </c>
      <c r="B29" s="386">
        <f>'滞納者データ'!B29</f>
        <v>78878</v>
      </c>
      <c r="C29" s="379">
        <v>14795</v>
      </c>
      <c r="D29" s="176">
        <f>C29/B29</f>
        <v>0.1875681432084992</v>
      </c>
      <c r="E29" s="383">
        <v>1491</v>
      </c>
      <c r="F29" s="178">
        <f>E29/C29</f>
        <v>0.10077728962487327</v>
      </c>
      <c r="G29" s="379">
        <v>2167</v>
      </c>
      <c r="H29" s="178">
        <f>G29/C29</f>
        <v>0.14646840148698884</v>
      </c>
      <c r="I29" s="179">
        <f t="shared" si="8"/>
        <v>3658</v>
      </c>
      <c r="J29" s="180">
        <f t="shared" si="9"/>
        <v>0.24724569111186212</v>
      </c>
      <c r="K29" s="177">
        <v>2089</v>
      </c>
      <c r="L29" s="178">
        <f>K29/C29</f>
        <v>0.14119635011828321</v>
      </c>
      <c r="M29" s="181">
        <f t="shared" si="10"/>
        <v>5747</v>
      </c>
      <c r="N29" s="182">
        <f t="shared" si="11"/>
        <v>0.3884420412301453</v>
      </c>
      <c r="O29" s="177">
        <v>3597</v>
      </c>
      <c r="P29" s="176">
        <f>O29/C29</f>
        <v>0.24312267657992565</v>
      </c>
      <c r="Q29" s="183">
        <v>2061</v>
      </c>
      <c r="R29" s="178">
        <f>Q29/C29</f>
        <v>0.1393038188577222</v>
      </c>
      <c r="S29" s="379">
        <v>1755</v>
      </c>
      <c r="T29" s="176">
        <f>S29/C29</f>
        <v>0.11862115579587698</v>
      </c>
      <c r="U29" s="183">
        <v>1635</v>
      </c>
      <c r="V29" s="176">
        <f>U29/C29</f>
        <v>0.11051030753632984</v>
      </c>
      <c r="W29" s="24"/>
      <c r="X29" s="13"/>
    </row>
    <row r="30" spans="1:24" s="10" customFormat="1" ht="16.5" customHeight="1">
      <c r="A30" s="175" t="s">
        <v>29</v>
      </c>
      <c r="B30" s="386">
        <f>'滞納者データ'!B30</f>
        <v>88309</v>
      </c>
      <c r="C30" s="379">
        <v>15781</v>
      </c>
      <c r="D30" s="176">
        <f>C30/B30</f>
        <v>0.17870205754792828</v>
      </c>
      <c r="E30" s="383">
        <v>1773</v>
      </c>
      <c r="F30" s="178">
        <f>E30/C30</f>
        <v>0.1123502946581332</v>
      </c>
      <c r="G30" s="379">
        <v>3140</v>
      </c>
      <c r="H30" s="178">
        <f>G30/C30</f>
        <v>0.19897344908434192</v>
      </c>
      <c r="I30" s="179">
        <f t="shared" si="8"/>
        <v>4913</v>
      </c>
      <c r="J30" s="180">
        <f t="shared" si="9"/>
        <v>0.3113237437424751</v>
      </c>
      <c r="K30" s="177">
        <v>1552</v>
      </c>
      <c r="L30" s="178">
        <f>K30/C30</f>
        <v>0.09834611241366199</v>
      </c>
      <c r="M30" s="181">
        <f t="shared" si="10"/>
        <v>6465</v>
      </c>
      <c r="N30" s="182">
        <f t="shared" si="11"/>
        <v>0.4096698561561371</v>
      </c>
      <c r="O30" s="177">
        <v>3712</v>
      </c>
      <c r="P30" s="176">
        <f>O30/C30</f>
        <v>0.23521956783473796</v>
      </c>
      <c r="Q30" s="177">
        <v>2194</v>
      </c>
      <c r="R30" s="178">
        <f>Q30/C30</f>
        <v>0.13902794499714846</v>
      </c>
      <c r="S30" s="379">
        <v>1805</v>
      </c>
      <c r="T30" s="176">
        <f>S30/C30</f>
        <v>0.11437804955326025</v>
      </c>
      <c r="U30" s="183">
        <v>1605</v>
      </c>
      <c r="V30" s="176">
        <f>U30/C30</f>
        <v>0.10170458145871618</v>
      </c>
      <c r="W30" s="24"/>
      <c r="X30" s="13"/>
    </row>
    <row r="31" spans="1:24" s="10" customFormat="1" ht="16.5" customHeight="1">
      <c r="A31" s="175" t="s">
        <v>7</v>
      </c>
      <c r="B31" s="386">
        <f>'滞納者データ'!B31</f>
        <v>54250</v>
      </c>
      <c r="C31" s="379">
        <v>8408</v>
      </c>
      <c r="D31" s="176">
        <f t="shared" si="0"/>
        <v>0.15498617511520738</v>
      </c>
      <c r="E31" s="383">
        <v>1144</v>
      </c>
      <c r="F31" s="178">
        <f t="shared" si="1"/>
        <v>0.13606089438629876</v>
      </c>
      <c r="G31" s="379">
        <v>1109</v>
      </c>
      <c r="H31" s="178">
        <f t="shared" si="2"/>
        <v>0.13189819219790674</v>
      </c>
      <c r="I31" s="179">
        <f t="shared" si="8"/>
        <v>2253</v>
      </c>
      <c r="J31" s="180">
        <f t="shared" si="9"/>
        <v>0.26795908658420553</v>
      </c>
      <c r="K31" s="177">
        <v>1464</v>
      </c>
      <c r="L31" s="178">
        <f t="shared" si="3"/>
        <v>0.17411988582302568</v>
      </c>
      <c r="M31" s="181">
        <f t="shared" si="10"/>
        <v>3717</v>
      </c>
      <c r="N31" s="182">
        <f t="shared" si="11"/>
        <v>0.4420789724072312</v>
      </c>
      <c r="O31" s="177">
        <v>1646</v>
      </c>
      <c r="P31" s="176">
        <f t="shared" si="4"/>
        <v>0.19576593720266414</v>
      </c>
      <c r="Q31" s="274">
        <v>1150</v>
      </c>
      <c r="R31" s="178">
        <f t="shared" si="5"/>
        <v>0.1367745004757374</v>
      </c>
      <c r="S31" s="379">
        <v>1049</v>
      </c>
      <c r="T31" s="176">
        <f t="shared" si="6"/>
        <v>0.12476213130352046</v>
      </c>
      <c r="U31" s="183">
        <v>846</v>
      </c>
      <c r="V31" s="176">
        <f t="shared" si="7"/>
        <v>0.10061845861084681</v>
      </c>
      <c r="W31" s="24"/>
      <c r="X31" s="13"/>
    </row>
    <row r="32" spans="1:24" s="10" customFormat="1" ht="16.5" customHeight="1">
      <c r="A32" s="175" t="s">
        <v>30</v>
      </c>
      <c r="B32" s="386">
        <f>'滞納者データ'!B32</f>
        <v>26944</v>
      </c>
      <c r="C32" s="379">
        <v>4859</v>
      </c>
      <c r="D32" s="176">
        <f t="shared" si="0"/>
        <v>0.18033699524940616</v>
      </c>
      <c r="E32" s="383">
        <v>877</v>
      </c>
      <c r="F32" s="178">
        <f t="shared" si="1"/>
        <v>0.1804898127186664</v>
      </c>
      <c r="G32" s="379">
        <v>852</v>
      </c>
      <c r="H32" s="178">
        <f t="shared" si="2"/>
        <v>0.17534472113603622</v>
      </c>
      <c r="I32" s="179">
        <f t="shared" si="8"/>
        <v>1729</v>
      </c>
      <c r="J32" s="180">
        <f t="shared" si="9"/>
        <v>0.3558345338547026</v>
      </c>
      <c r="K32" s="177">
        <v>621</v>
      </c>
      <c r="L32" s="178">
        <f t="shared" si="3"/>
        <v>0.12780407491253346</v>
      </c>
      <c r="M32" s="181">
        <f t="shared" si="10"/>
        <v>2350</v>
      </c>
      <c r="N32" s="182">
        <f t="shared" si="11"/>
        <v>0.4836386087672361</v>
      </c>
      <c r="O32" s="177">
        <v>821</v>
      </c>
      <c r="P32" s="176">
        <f t="shared" si="4"/>
        <v>0.16896480757357482</v>
      </c>
      <c r="Q32" s="274">
        <v>578</v>
      </c>
      <c r="R32" s="178">
        <f t="shared" si="5"/>
        <v>0.11895451739040955</v>
      </c>
      <c r="S32" s="379">
        <v>489</v>
      </c>
      <c r="T32" s="176">
        <f t="shared" si="6"/>
        <v>0.10063799135624614</v>
      </c>
      <c r="U32" s="183">
        <v>621</v>
      </c>
      <c r="V32" s="176">
        <f t="shared" si="7"/>
        <v>0.12780407491253346</v>
      </c>
      <c r="W32" s="24"/>
      <c r="X32" s="13"/>
    </row>
    <row r="33" spans="1:24" s="10" customFormat="1" ht="16.5" customHeight="1">
      <c r="A33" s="175" t="s">
        <v>31</v>
      </c>
      <c r="B33" s="386">
        <f>'滞納者データ'!B33</f>
        <v>17526</v>
      </c>
      <c r="C33" s="379">
        <v>2645</v>
      </c>
      <c r="D33" s="176">
        <f t="shared" si="0"/>
        <v>0.15091863517060367</v>
      </c>
      <c r="E33" s="383">
        <v>564</v>
      </c>
      <c r="F33" s="178">
        <f t="shared" si="1"/>
        <v>0.21323251417769376</v>
      </c>
      <c r="G33" s="379">
        <v>323</v>
      </c>
      <c r="H33" s="178">
        <f t="shared" si="2"/>
        <v>0.12211720226843101</v>
      </c>
      <c r="I33" s="179">
        <f t="shared" si="8"/>
        <v>887</v>
      </c>
      <c r="J33" s="180">
        <f t="shared" si="9"/>
        <v>0.33534971644612477</v>
      </c>
      <c r="K33" s="177">
        <v>531</v>
      </c>
      <c r="L33" s="178">
        <f t="shared" si="3"/>
        <v>0.2007561436672968</v>
      </c>
      <c r="M33" s="181">
        <f t="shared" si="10"/>
        <v>1418</v>
      </c>
      <c r="N33" s="182">
        <f t="shared" si="11"/>
        <v>0.5361058601134215</v>
      </c>
      <c r="O33" s="177">
        <v>357</v>
      </c>
      <c r="P33" s="176">
        <f t="shared" si="4"/>
        <v>0.13497164461247638</v>
      </c>
      <c r="Q33" s="274">
        <v>292</v>
      </c>
      <c r="R33" s="178">
        <f t="shared" si="5"/>
        <v>0.1103969754253308</v>
      </c>
      <c r="S33" s="379">
        <v>294</v>
      </c>
      <c r="T33" s="176">
        <f t="shared" si="6"/>
        <v>0.1111531190926276</v>
      </c>
      <c r="U33" s="183">
        <v>294</v>
      </c>
      <c r="V33" s="176">
        <f t="shared" si="7"/>
        <v>0.1111531190926276</v>
      </c>
      <c r="W33" s="24"/>
      <c r="X33" s="13"/>
    </row>
    <row r="34" spans="1:24" s="10" customFormat="1" ht="16.5" customHeight="1">
      <c r="A34" s="175" t="s">
        <v>32</v>
      </c>
      <c r="B34" s="386">
        <f>'滞納者データ'!B34</f>
        <v>30998</v>
      </c>
      <c r="C34" s="379">
        <v>5427</v>
      </c>
      <c r="D34" s="176">
        <f t="shared" si="0"/>
        <v>0.17507581134266728</v>
      </c>
      <c r="E34" s="383">
        <v>938</v>
      </c>
      <c r="F34" s="178">
        <f t="shared" si="1"/>
        <v>0.1728395061728395</v>
      </c>
      <c r="G34" s="379">
        <v>818</v>
      </c>
      <c r="H34" s="178">
        <f t="shared" si="2"/>
        <v>0.15072784227013084</v>
      </c>
      <c r="I34" s="179">
        <f t="shared" si="8"/>
        <v>1756</v>
      </c>
      <c r="J34" s="180">
        <f t="shared" si="9"/>
        <v>0.32356734844297036</v>
      </c>
      <c r="K34" s="177">
        <v>1100</v>
      </c>
      <c r="L34" s="178">
        <f t="shared" si="3"/>
        <v>0.20269025244149622</v>
      </c>
      <c r="M34" s="181">
        <f t="shared" si="10"/>
        <v>2856</v>
      </c>
      <c r="N34" s="182">
        <f t="shared" si="11"/>
        <v>0.5262576008844666</v>
      </c>
      <c r="O34" s="177">
        <v>814</v>
      </c>
      <c r="P34" s="176">
        <f t="shared" si="4"/>
        <v>0.14999078680670722</v>
      </c>
      <c r="Q34" s="274">
        <v>655</v>
      </c>
      <c r="R34" s="178">
        <f t="shared" si="5"/>
        <v>0.12069283213561821</v>
      </c>
      <c r="S34" s="379">
        <v>652</v>
      </c>
      <c r="T34" s="176">
        <f t="shared" si="6"/>
        <v>0.12014004053805048</v>
      </c>
      <c r="U34" s="183">
        <v>450</v>
      </c>
      <c r="V34" s="176">
        <f t="shared" si="7"/>
        <v>0.08291873963515754</v>
      </c>
      <c r="W34" s="24"/>
      <c r="X34" s="13"/>
    </row>
    <row r="35" spans="1:24" s="10" customFormat="1" ht="16.5" customHeight="1">
      <c r="A35" s="175" t="s">
        <v>34</v>
      </c>
      <c r="B35" s="386">
        <f>'滞納者データ'!B35</f>
        <v>27517</v>
      </c>
      <c r="C35" s="379">
        <v>5618</v>
      </c>
      <c r="D35" s="176">
        <f t="shared" si="0"/>
        <v>0.20416469818657557</v>
      </c>
      <c r="E35" s="383">
        <v>964</v>
      </c>
      <c r="F35" s="178">
        <f t="shared" si="1"/>
        <v>0.17159131363474547</v>
      </c>
      <c r="G35" s="379">
        <v>966</v>
      </c>
      <c r="H35" s="178">
        <f t="shared" si="2"/>
        <v>0.17194731221075116</v>
      </c>
      <c r="I35" s="179">
        <f t="shared" si="8"/>
        <v>1930</v>
      </c>
      <c r="J35" s="180">
        <f t="shared" si="9"/>
        <v>0.3435386258454966</v>
      </c>
      <c r="K35" s="177">
        <v>582</v>
      </c>
      <c r="L35" s="178">
        <f t="shared" si="3"/>
        <v>0.10359558561765753</v>
      </c>
      <c r="M35" s="181">
        <f t="shared" si="10"/>
        <v>2512</v>
      </c>
      <c r="N35" s="182">
        <f t="shared" si="11"/>
        <v>0.44713421146315413</v>
      </c>
      <c r="O35" s="177">
        <v>1122</v>
      </c>
      <c r="P35" s="176">
        <f t="shared" si="4"/>
        <v>0.19971520113919544</v>
      </c>
      <c r="Q35" s="274">
        <v>749</v>
      </c>
      <c r="R35" s="178">
        <f t="shared" si="5"/>
        <v>0.13332146671413314</v>
      </c>
      <c r="S35" s="379">
        <v>708</v>
      </c>
      <c r="T35" s="176">
        <f t="shared" si="6"/>
        <v>0.1260234959060164</v>
      </c>
      <c r="U35" s="183">
        <v>527</v>
      </c>
      <c r="V35" s="176">
        <f t="shared" si="7"/>
        <v>0.09380562477750089</v>
      </c>
      <c r="W35" s="24"/>
      <c r="X35" s="13"/>
    </row>
    <row r="36" spans="1:24" s="10" customFormat="1" ht="16.5" customHeight="1">
      <c r="A36" s="175" t="s">
        <v>33</v>
      </c>
      <c r="B36" s="386">
        <f>'滞納者データ'!B36</f>
        <v>15558</v>
      </c>
      <c r="C36" s="379">
        <v>3165</v>
      </c>
      <c r="D36" s="176">
        <f>C36/B36</f>
        <v>0.2034323177786348</v>
      </c>
      <c r="E36" s="383">
        <v>525</v>
      </c>
      <c r="F36" s="178">
        <f>E36/C36</f>
        <v>0.16587677725118483</v>
      </c>
      <c r="G36" s="379">
        <v>568</v>
      </c>
      <c r="H36" s="178">
        <f>G36/C36</f>
        <v>0.17946287519747237</v>
      </c>
      <c r="I36" s="179">
        <f t="shared" si="8"/>
        <v>1093</v>
      </c>
      <c r="J36" s="180">
        <f t="shared" si="9"/>
        <v>0.34533965244865716</v>
      </c>
      <c r="K36" s="177">
        <v>380</v>
      </c>
      <c r="L36" s="178">
        <f>K36/C36</f>
        <v>0.12006319115323855</v>
      </c>
      <c r="M36" s="181">
        <f t="shared" si="10"/>
        <v>1473</v>
      </c>
      <c r="N36" s="182">
        <f t="shared" si="11"/>
        <v>0.4654028436018957</v>
      </c>
      <c r="O36" s="177">
        <v>581</v>
      </c>
      <c r="P36" s="176">
        <f>O36/C36</f>
        <v>0.18357030015797787</v>
      </c>
      <c r="Q36" s="274">
        <v>375</v>
      </c>
      <c r="R36" s="178">
        <f>Q36/C36</f>
        <v>0.11848341232227488</v>
      </c>
      <c r="S36" s="379">
        <v>403</v>
      </c>
      <c r="T36" s="176">
        <f>S36/C36</f>
        <v>0.1273301737756714</v>
      </c>
      <c r="U36" s="183">
        <v>333</v>
      </c>
      <c r="V36" s="176">
        <f>U36/C36</f>
        <v>0.1052132701421801</v>
      </c>
      <c r="W36" s="24"/>
      <c r="X36" s="13"/>
    </row>
    <row r="37" spans="1:24" s="10" customFormat="1" ht="16.5" customHeight="1">
      <c r="A37" s="175" t="s">
        <v>6</v>
      </c>
      <c r="B37" s="386">
        <f>'滞納者データ'!B37</f>
        <v>27192</v>
      </c>
      <c r="C37" s="379">
        <v>5094</v>
      </c>
      <c r="D37" s="176">
        <f>C37/B37</f>
        <v>0.18733451015004413</v>
      </c>
      <c r="E37" s="383">
        <v>678</v>
      </c>
      <c r="F37" s="178">
        <f>E37/C37</f>
        <v>0.1330977620730271</v>
      </c>
      <c r="G37" s="379">
        <v>825</v>
      </c>
      <c r="H37" s="178">
        <f>G37/C37</f>
        <v>0.16195524146054183</v>
      </c>
      <c r="I37" s="179">
        <f t="shared" si="8"/>
        <v>1503</v>
      </c>
      <c r="J37" s="180">
        <f t="shared" si="9"/>
        <v>0.2950530035335689</v>
      </c>
      <c r="K37" s="177">
        <v>739</v>
      </c>
      <c r="L37" s="178">
        <f>K37/C37</f>
        <v>0.14507263447192775</v>
      </c>
      <c r="M37" s="181">
        <f t="shared" si="10"/>
        <v>2242</v>
      </c>
      <c r="N37" s="182">
        <f t="shared" si="11"/>
        <v>0.44012563800549664</v>
      </c>
      <c r="O37" s="177">
        <v>892</v>
      </c>
      <c r="P37" s="176">
        <f>O37/C37</f>
        <v>0.1751079701609737</v>
      </c>
      <c r="Q37" s="274">
        <v>722</v>
      </c>
      <c r="R37" s="178">
        <f>Q37/C37</f>
        <v>0.14173537495092264</v>
      </c>
      <c r="S37" s="379">
        <v>684</v>
      </c>
      <c r="T37" s="176">
        <f>S37/C37</f>
        <v>0.13427561837455831</v>
      </c>
      <c r="U37" s="183">
        <v>554</v>
      </c>
      <c r="V37" s="176">
        <f>U37/C37</f>
        <v>0.10875539850804869</v>
      </c>
      <c r="W37" s="24"/>
      <c r="X37" s="13"/>
    </row>
    <row r="38" spans="1:24" s="10" customFormat="1" ht="16.5" customHeight="1">
      <c r="A38" s="175" t="s">
        <v>35</v>
      </c>
      <c r="B38" s="386">
        <f>'滞納者データ'!B38</f>
        <v>28977</v>
      </c>
      <c r="C38" s="379">
        <v>5990</v>
      </c>
      <c r="D38" s="176">
        <f t="shared" si="0"/>
        <v>0.20671567104945301</v>
      </c>
      <c r="E38" s="383">
        <v>882</v>
      </c>
      <c r="F38" s="178">
        <f t="shared" si="1"/>
        <v>0.14724540901502503</v>
      </c>
      <c r="G38" s="379">
        <v>978</v>
      </c>
      <c r="H38" s="178">
        <f t="shared" si="2"/>
        <v>0.16327212020033388</v>
      </c>
      <c r="I38" s="179">
        <f t="shared" si="8"/>
        <v>1860</v>
      </c>
      <c r="J38" s="180">
        <f t="shared" si="9"/>
        <v>0.3105175292153589</v>
      </c>
      <c r="K38" s="177">
        <v>786</v>
      </c>
      <c r="L38" s="178">
        <f t="shared" si="3"/>
        <v>0.13121869782971618</v>
      </c>
      <c r="M38" s="181">
        <f t="shared" si="10"/>
        <v>2646</v>
      </c>
      <c r="N38" s="182">
        <f t="shared" si="11"/>
        <v>0.44173622704507515</v>
      </c>
      <c r="O38" s="177">
        <v>1066</v>
      </c>
      <c r="P38" s="176">
        <f t="shared" si="4"/>
        <v>0.17796327212020033</v>
      </c>
      <c r="Q38" s="274">
        <v>849</v>
      </c>
      <c r="R38" s="178">
        <f t="shared" si="5"/>
        <v>0.14173622704507513</v>
      </c>
      <c r="S38" s="379">
        <v>749</v>
      </c>
      <c r="T38" s="176">
        <f t="shared" si="6"/>
        <v>0.12504173622704506</v>
      </c>
      <c r="U38" s="183">
        <v>680</v>
      </c>
      <c r="V38" s="176">
        <f t="shared" si="7"/>
        <v>0.11352253756260434</v>
      </c>
      <c r="W38" s="24"/>
      <c r="X38" s="13"/>
    </row>
    <row r="39" spans="1:24" s="10" customFormat="1" ht="16.5" customHeight="1">
      <c r="A39" s="175" t="s">
        <v>36</v>
      </c>
      <c r="B39" s="386">
        <f>'滞納者データ'!B39</f>
        <v>12865</v>
      </c>
      <c r="C39" s="379">
        <v>2402</v>
      </c>
      <c r="D39" s="176">
        <f t="shared" si="0"/>
        <v>0.186708122813836</v>
      </c>
      <c r="E39" s="383">
        <v>162</v>
      </c>
      <c r="F39" s="178">
        <f t="shared" si="1"/>
        <v>0.06744379683597003</v>
      </c>
      <c r="G39" s="379">
        <v>399</v>
      </c>
      <c r="H39" s="178">
        <f t="shared" si="2"/>
        <v>0.16611157368859283</v>
      </c>
      <c r="I39" s="179">
        <f t="shared" si="8"/>
        <v>561</v>
      </c>
      <c r="J39" s="180">
        <f t="shared" si="9"/>
        <v>0.23355537052456288</v>
      </c>
      <c r="K39" s="177">
        <v>353</v>
      </c>
      <c r="L39" s="178">
        <f t="shared" si="3"/>
        <v>0.1469608659450458</v>
      </c>
      <c r="M39" s="181">
        <f t="shared" si="10"/>
        <v>914</v>
      </c>
      <c r="N39" s="182">
        <f t="shared" si="11"/>
        <v>0.38051623646960864</v>
      </c>
      <c r="O39" s="177">
        <v>575</v>
      </c>
      <c r="P39" s="176">
        <f t="shared" si="4"/>
        <v>0.23938384679433805</v>
      </c>
      <c r="Q39" s="274">
        <v>377</v>
      </c>
      <c r="R39" s="178">
        <f t="shared" si="5"/>
        <v>0.1569525395503747</v>
      </c>
      <c r="S39" s="379">
        <v>295</v>
      </c>
      <c r="T39" s="176">
        <f t="shared" si="6"/>
        <v>0.1228143213988343</v>
      </c>
      <c r="U39" s="183">
        <v>241</v>
      </c>
      <c r="V39" s="176">
        <f t="shared" si="7"/>
        <v>0.1003330557868443</v>
      </c>
      <c r="W39" s="24"/>
      <c r="X39" s="13"/>
    </row>
    <row r="40" spans="1:24" s="10" customFormat="1" ht="16.5" customHeight="1">
      <c r="A40" s="175" t="s">
        <v>20</v>
      </c>
      <c r="B40" s="386">
        <f>'滞納者データ'!B40</f>
        <v>4182</v>
      </c>
      <c r="C40" s="379">
        <v>734</v>
      </c>
      <c r="D40" s="176">
        <f>C40/B40</f>
        <v>0.1755141080822573</v>
      </c>
      <c r="E40" s="383">
        <v>70</v>
      </c>
      <c r="F40" s="178">
        <f>E40/C40</f>
        <v>0.09536784741144415</v>
      </c>
      <c r="G40" s="379">
        <v>96</v>
      </c>
      <c r="H40" s="178">
        <f>G40/C40</f>
        <v>0.1307901907356948</v>
      </c>
      <c r="I40" s="179">
        <f t="shared" si="8"/>
        <v>166</v>
      </c>
      <c r="J40" s="180">
        <f t="shared" si="9"/>
        <v>0.22615803814713897</v>
      </c>
      <c r="K40" s="177">
        <v>146</v>
      </c>
      <c r="L40" s="178">
        <f>K40/C40</f>
        <v>0.1989100817438692</v>
      </c>
      <c r="M40" s="181">
        <f t="shared" si="10"/>
        <v>312</v>
      </c>
      <c r="N40" s="182">
        <f t="shared" si="11"/>
        <v>0.4250681198910082</v>
      </c>
      <c r="O40" s="177">
        <v>114</v>
      </c>
      <c r="P40" s="176">
        <f>O40/C40</f>
        <v>0.1553133514986376</v>
      </c>
      <c r="Q40" s="274">
        <v>101</v>
      </c>
      <c r="R40" s="178">
        <f>Q40/C40</f>
        <v>0.13760217983651227</v>
      </c>
      <c r="S40" s="379">
        <v>123</v>
      </c>
      <c r="T40" s="176">
        <f>S40/C40</f>
        <v>0.167574931880109</v>
      </c>
      <c r="U40" s="183">
        <v>84</v>
      </c>
      <c r="V40" s="176">
        <f>U40/C40</f>
        <v>0.11444141689373297</v>
      </c>
      <c r="W40" s="24"/>
      <c r="X40" s="13"/>
    </row>
    <row r="41" spans="1:24" s="10" customFormat="1" ht="16.5" customHeight="1">
      <c r="A41" s="175" t="s">
        <v>19</v>
      </c>
      <c r="B41" s="386">
        <f>'滞納者データ'!B41</f>
        <v>3091</v>
      </c>
      <c r="C41" s="379">
        <v>471</v>
      </c>
      <c r="D41" s="176">
        <f t="shared" si="0"/>
        <v>0.1523778712390812</v>
      </c>
      <c r="E41" s="383">
        <v>21</v>
      </c>
      <c r="F41" s="178">
        <f>E41/C41</f>
        <v>0.044585987261146494</v>
      </c>
      <c r="G41" s="379">
        <v>27</v>
      </c>
      <c r="H41" s="178">
        <f t="shared" si="2"/>
        <v>0.05732484076433121</v>
      </c>
      <c r="I41" s="179">
        <f t="shared" si="8"/>
        <v>48</v>
      </c>
      <c r="J41" s="180">
        <f t="shared" si="9"/>
        <v>0.10191082802547771</v>
      </c>
      <c r="K41" s="177">
        <v>75</v>
      </c>
      <c r="L41" s="178">
        <f t="shared" si="3"/>
        <v>0.1592356687898089</v>
      </c>
      <c r="M41" s="181">
        <f t="shared" si="10"/>
        <v>123</v>
      </c>
      <c r="N41" s="182">
        <f t="shared" si="11"/>
        <v>0.2611464968152866</v>
      </c>
      <c r="O41" s="177">
        <v>112</v>
      </c>
      <c r="P41" s="176">
        <f t="shared" si="4"/>
        <v>0.23779193205944799</v>
      </c>
      <c r="Q41" s="274">
        <v>91</v>
      </c>
      <c r="R41" s="178">
        <f t="shared" si="5"/>
        <v>0.1932059447983015</v>
      </c>
      <c r="S41" s="379">
        <v>84</v>
      </c>
      <c r="T41" s="176">
        <f t="shared" si="6"/>
        <v>0.17834394904458598</v>
      </c>
      <c r="U41" s="183">
        <v>61</v>
      </c>
      <c r="V41" s="176">
        <f t="shared" si="7"/>
        <v>0.12951167728237792</v>
      </c>
      <c r="W41" s="24"/>
      <c r="X41" s="13"/>
    </row>
    <row r="42" spans="1:24" s="10" customFormat="1" ht="16.5" customHeight="1">
      <c r="A42" s="175" t="s">
        <v>37</v>
      </c>
      <c r="B42" s="386">
        <f>'滞納者データ'!B42</f>
        <v>1990</v>
      </c>
      <c r="C42" s="379">
        <v>253</v>
      </c>
      <c r="D42" s="176">
        <f>C42/B42</f>
        <v>0.1271356783919598</v>
      </c>
      <c r="E42" s="383">
        <v>20</v>
      </c>
      <c r="F42" s="178">
        <f>E42/C42</f>
        <v>0.07905138339920949</v>
      </c>
      <c r="G42" s="379">
        <v>24</v>
      </c>
      <c r="H42" s="178">
        <f>G42/C42</f>
        <v>0.09486166007905138</v>
      </c>
      <c r="I42" s="179">
        <f t="shared" si="8"/>
        <v>44</v>
      </c>
      <c r="J42" s="180">
        <f t="shared" si="9"/>
        <v>0.17391304347826086</v>
      </c>
      <c r="K42" s="177">
        <v>43</v>
      </c>
      <c r="L42" s="178">
        <f>K42/C42</f>
        <v>0.16996047430830039</v>
      </c>
      <c r="M42" s="181">
        <f t="shared" si="10"/>
        <v>87</v>
      </c>
      <c r="N42" s="182">
        <f t="shared" si="11"/>
        <v>0.3438735177865613</v>
      </c>
      <c r="O42" s="177">
        <v>52</v>
      </c>
      <c r="P42" s="176">
        <f>O42/C42</f>
        <v>0.20553359683794467</v>
      </c>
      <c r="Q42" s="274">
        <v>38</v>
      </c>
      <c r="R42" s="178">
        <f>Q42/C42</f>
        <v>0.15019762845849802</v>
      </c>
      <c r="S42" s="379">
        <v>48</v>
      </c>
      <c r="T42" s="176">
        <f>S42/C42</f>
        <v>0.18972332015810275</v>
      </c>
      <c r="U42" s="183">
        <v>28</v>
      </c>
      <c r="V42" s="176">
        <f>U42/C42</f>
        <v>0.11067193675889328</v>
      </c>
      <c r="W42" s="24"/>
      <c r="X42" s="13"/>
    </row>
    <row r="43" spans="1:24" s="10" customFormat="1" ht="16.5" customHeight="1">
      <c r="A43" s="175" t="s">
        <v>11</v>
      </c>
      <c r="B43" s="386">
        <f>'滞納者データ'!B43</f>
        <v>117238</v>
      </c>
      <c r="C43" s="379">
        <v>23000</v>
      </c>
      <c r="D43" s="176">
        <f t="shared" si="0"/>
        <v>0.1961821252494925</v>
      </c>
      <c r="E43" s="383">
        <v>3724</v>
      </c>
      <c r="F43" s="178">
        <f t="shared" si="1"/>
        <v>0.16191304347826088</v>
      </c>
      <c r="G43" s="379">
        <v>3654</v>
      </c>
      <c r="H43" s="178">
        <f t="shared" si="2"/>
        <v>0.15886956521739132</v>
      </c>
      <c r="I43" s="179">
        <f t="shared" si="8"/>
        <v>7378</v>
      </c>
      <c r="J43" s="180">
        <f t="shared" si="9"/>
        <v>0.32078260869565217</v>
      </c>
      <c r="K43" s="177">
        <v>3284</v>
      </c>
      <c r="L43" s="178">
        <f t="shared" si="3"/>
        <v>0.14278260869565218</v>
      </c>
      <c r="M43" s="181">
        <f t="shared" si="10"/>
        <v>10662</v>
      </c>
      <c r="N43" s="182">
        <f t="shared" si="11"/>
        <v>0.46356521739130435</v>
      </c>
      <c r="O43" s="177">
        <v>4530</v>
      </c>
      <c r="P43" s="176">
        <f t="shared" si="4"/>
        <v>0.19695652173913045</v>
      </c>
      <c r="Q43" s="177">
        <v>3125</v>
      </c>
      <c r="R43" s="178">
        <f t="shared" si="5"/>
        <v>0.1358695652173913</v>
      </c>
      <c r="S43" s="379">
        <v>2492</v>
      </c>
      <c r="T43" s="176">
        <f t="shared" si="6"/>
        <v>0.10834782608695652</v>
      </c>
      <c r="U43" s="177">
        <v>2191</v>
      </c>
      <c r="V43" s="176">
        <f t="shared" si="7"/>
        <v>0.09526086956521738</v>
      </c>
      <c r="W43" s="24"/>
      <c r="X43" s="13"/>
    </row>
    <row r="44" spans="1:24" s="10" customFormat="1" ht="16.5" customHeight="1">
      <c r="A44" s="175" t="s">
        <v>38</v>
      </c>
      <c r="B44" s="386">
        <f>'滞納者データ'!B44</f>
        <v>64215</v>
      </c>
      <c r="C44" s="379">
        <v>11550</v>
      </c>
      <c r="D44" s="176">
        <f t="shared" si="0"/>
        <v>0.17986451763606634</v>
      </c>
      <c r="E44" s="383">
        <v>1568</v>
      </c>
      <c r="F44" s="178">
        <f t="shared" si="1"/>
        <v>0.13575757575757577</v>
      </c>
      <c r="G44" s="379">
        <v>1621</v>
      </c>
      <c r="H44" s="178">
        <f t="shared" si="2"/>
        <v>0.14034632034632036</v>
      </c>
      <c r="I44" s="179">
        <f t="shared" si="8"/>
        <v>3189</v>
      </c>
      <c r="J44" s="180">
        <f t="shared" si="9"/>
        <v>0.27610389610389613</v>
      </c>
      <c r="K44" s="177">
        <v>1693</v>
      </c>
      <c r="L44" s="178">
        <f t="shared" si="3"/>
        <v>0.1465800865800866</v>
      </c>
      <c r="M44" s="181">
        <f t="shared" si="10"/>
        <v>4882</v>
      </c>
      <c r="N44" s="182">
        <f t="shared" si="11"/>
        <v>0.42268398268398266</v>
      </c>
      <c r="O44" s="177">
        <v>2267</v>
      </c>
      <c r="P44" s="176">
        <f t="shared" si="4"/>
        <v>0.19627705627705627</v>
      </c>
      <c r="Q44" s="274">
        <v>1543</v>
      </c>
      <c r="R44" s="178">
        <f t="shared" si="5"/>
        <v>0.1335930735930736</v>
      </c>
      <c r="S44" s="379">
        <v>1482</v>
      </c>
      <c r="T44" s="176">
        <f t="shared" si="6"/>
        <v>0.12831168831168832</v>
      </c>
      <c r="U44" s="183">
        <v>1376</v>
      </c>
      <c r="V44" s="176">
        <f t="shared" si="7"/>
        <v>0.11913419913419913</v>
      </c>
      <c r="W44" s="24"/>
      <c r="X44" s="13"/>
    </row>
    <row r="45" spans="1:24" s="10" customFormat="1" ht="16.5" customHeight="1" thickBot="1">
      <c r="A45" s="351" t="s">
        <v>39</v>
      </c>
      <c r="B45" s="386">
        <f>'滞納者データ'!B45</f>
        <v>16518</v>
      </c>
      <c r="C45" s="380">
        <v>3555</v>
      </c>
      <c r="D45" s="352">
        <f>C45/B45</f>
        <v>0.21521976026153286</v>
      </c>
      <c r="E45" s="384">
        <v>546</v>
      </c>
      <c r="F45" s="354">
        <f>E45/C45</f>
        <v>0.15358649789029535</v>
      </c>
      <c r="G45" s="380">
        <v>565</v>
      </c>
      <c r="H45" s="354">
        <f>G45/C45</f>
        <v>0.1589310829817159</v>
      </c>
      <c r="I45" s="152">
        <f t="shared" si="8"/>
        <v>1111</v>
      </c>
      <c r="J45" s="153">
        <f t="shared" si="9"/>
        <v>0.31251758087201126</v>
      </c>
      <c r="K45" s="355">
        <v>580</v>
      </c>
      <c r="L45" s="356">
        <f>K45/C45</f>
        <v>0.1631504922644163</v>
      </c>
      <c r="M45" s="357">
        <f t="shared" si="10"/>
        <v>1691</v>
      </c>
      <c r="N45" s="358">
        <f t="shared" si="11"/>
        <v>0.47566807313642756</v>
      </c>
      <c r="O45" s="353">
        <v>627</v>
      </c>
      <c r="P45" s="352">
        <f>O45/C45</f>
        <v>0.17637130801687764</v>
      </c>
      <c r="Q45" s="359">
        <v>447</v>
      </c>
      <c r="R45" s="354">
        <f>Q45/C45</f>
        <v>0.1257383966244726</v>
      </c>
      <c r="S45" s="380">
        <v>396</v>
      </c>
      <c r="T45" s="352">
        <f>S45/C45</f>
        <v>0.11139240506329114</v>
      </c>
      <c r="U45" s="360">
        <v>394</v>
      </c>
      <c r="V45" s="352">
        <f>U45/C45</f>
        <v>0.11082981715893109</v>
      </c>
      <c r="W45" s="24"/>
      <c r="X45" s="13"/>
    </row>
    <row r="46" spans="1:22" ht="24" customHeight="1" thickBot="1">
      <c r="A46" s="73" t="s">
        <v>42</v>
      </c>
      <c r="B46" s="387">
        <f>SUM(B5:B45)</f>
        <v>2000369</v>
      </c>
      <c r="C46" s="381">
        <f>SUM(C5:C45)</f>
        <v>396091</v>
      </c>
      <c r="D46" s="66">
        <f t="shared" si="0"/>
        <v>0.19800896734552476</v>
      </c>
      <c r="E46" s="385">
        <f>SUM(E5:E45)</f>
        <v>66298</v>
      </c>
      <c r="F46" s="67">
        <f t="shared" si="1"/>
        <v>0.16738072816600225</v>
      </c>
      <c r="G46" s="381">
        <f>SUM(G5:G45)</f>
        <v>59374</v>
      </c>
      <c r="H46" s="63">
        <f t="shared" si="2"/>
        <v>0.14989989674090046</v>
      </c>
      <c r="I46" s="152">
        <f t="shared" si="8"/>
        <v>125672</v>
      </c>
      <c r="J46" s="153">
        <f t="shared" si="9"/>
        <v>0.31728062490690273</v>
      </c>
      <c r="K46" s="100">
        <f>SUM(K5:K45)</f>
        <v>60908</v>
      </c>
      <c r="L46" s="101">
        <f t="shared" si="3"/>
        <v>0.15377274414212896</v>
      </c>
      <c r="M46" s="119">
        <f t="shared" si="10"/>
        <v>186580</v>
      </c>
      <c r="N46" s="120">
        <f t="shared" si="11"/>
        <v>0.47105336904903167</v>
      </c>
      <c r="O46" s="74">
        <f>SUM(O5:O45)</f>
        <v>72911</v>
      </c>
      <c r="P46" s="66">
        <f t="shared" si="4"/>
        <v>0.18407638648694366</v>
      </c>
      <c r="Q46" s="74">
        <f>SUM(Q5:Q45)</f>
        <v>50122</v>
      </c>
      <c r="R46" s="63">
        <f t="shared" si="5"/>
        <v>0.1265416280602185</v>
      </c>
      <c r="S46" s="381">
        <f>SUM(S5:S45)</f>
        <v>45826</v>
      </c>
      <c r="T46" s="66">
        <f t="shared" si="6"/>
        <v>0.11569563559889015</v>
      </c>
      <c r="U46" s="74">
        <f>SUM(U5:U45)</f>
        <v>40662</v>
      </c>
      <c r="V46" s="66">
        <f t="shared" si="7"/>
        <v>0.10265822752852248</v>
      </c>
    </row>
    <row r="47" spans="1:10" ht="24" customHeight="1">
      <c r="A47" s="6"/>
      <c r="B47" s="19"/>
      <c r="C47" s="51"/>
      <c r="D47" s="51"/>
      <c r="E47" s="51"/>
      <c r="F47" s="1"/>
      <c r="G47" s="1"/>
      <c r="H47" s="1"/>
      <c r="I47" s="1"/>
      <c r="J47" s="1"/>
    </row>
    <row r="48" spans="1:10" ht="24" customHeight="1">
      <c r="A48" s="6"/>
      <c r="B48" s="7"/>
      <c r="C48" s="1"/>
      <c r="D48" s="1"/>
      <c r="E48" s="1"/>
      <c r="F48" s="1"/>
      <c r="G48" s="1"/>
      <c r="H48" s="1"/>
      <c r="I48" s="1"/>
      <c r="J48" s="1"/>
    </row>
    <row r="49" spans="1:10" ht="18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2:10" ht="18.75">
      <c r="B62" s="1"/>
      <c r="C62" s="1"/>
      <c r="D62" s="1"/>
      <c r="E62" s="1"/>
      <c r="F62" s="1"/>
      <c r="G62" s="1"/>
      <c r="H62" s="1"/>
      <c r="I62" s="1"/>
      <c r="J62" s="1"/>
    </row>
    <row r="63" spans="2:10" ht="18.75">
      <c r="B63" s="1"/>
      <c r="C63" s="1"/>
      <c r="D63" s="1"/>
      <c r="E63" s="1"/>
      <c r="F63" s="1"/>
      <c r="G63" s="1"/>
      <c r="H63" s="1"/>
      <c r="I63" s="1"/>
      <c r="J63" s="1"/>
    </row>
    <row r="64" spans="2:10" ht="18.75">
      <c r="B64" s="1"/>
      <c r="C64" s="1"/>
      <c r="D64" s="1"/>
      <c r="E64" s="1"/>
      <c r="F64" s="1"/>
      <c r="G64" s="1"/>
      <c r="H64" s="1"/>
      <c r="I64" s="1"/>
      <c r="J64" s="1"/>
    </row>
    <row r="65" spans="2:10" ht="18.75">
      <c r="B65" s="1"/>
      <c r="C65" s="1"/>
      <c r="D65" s="1"/>
      <c r="E65" s="1"/>
      <c r="F65" s="1"/>
      <c r="G65" s="1"/>
      <c r="H65" s="1"/>
      <c r="I65" s="1"/>
      <c r="J65" s="1"/>
    </row>
    <row r="66" spans="2:10" ht="18.75">
      <c r="B66" s="1"/>
      <c r="C66" s="1"/>
      <c r="D66" s="1"/>
      <c r="E66" s="1"/>
      <c r="F66" s="1"/>
      <c r="G66" s="1"/>
      <c r="H66" s="1"/>
      <c r="I66" s="1"/>
      <c r="J66" s="1"/>
    </row>
    <row r="67" spans="2:10" ht="18.75">
      <c r="B67" s="1"/>
      <c r="C67" s="1"/>
      <c r="D67" s="1"/>
      <c r="E67" s="1"/>
      <c r="F67" s="1"/>
      <c r="G67" s="1"/>
      <c r="H67" s="1"/>
      <c r="I67" s="1"/>
      <c r="J67" s="1"/>
    </row>
    <row r="68" spans="2:10" ht="18.75">
      <c r="B68" s="1"/>
      <c r="C68" s="1"/>
      <c r="D68" s="1"/>
      <c r="E68" s="1"/>
      <c r="F68" s="1"/>
      <c r="G68" s="1"/>
      <c r="H68" s="1"/>
      <c r="I68" s="1"/>
      <c r="J68" s="1"/>
    </row>
    <row r="69" spans="2:10" ht="18.75">
      <c r="B69" s="1"/>
      <c r="C69" s="1"/>
      <c r="D69" s="1"/>
      <c r="E69" s="1"/>
      <c r="F69" s="1"/>
      <c r="G69" s="1"/>
      <c r="H69" s="1"/>
      <c r="I69" s="1"/>
      <c r="J69" s="1"/>
    </row>
    <row r="70" spans="2:10" ht="18.75">
      <c r="B70" s="1"/>
      <c r="C70" s="1"/>
      <c r="D70" s="1"/>
      <c r="E70" s="1"/>
      <c r="F70" s="1"/>
      <c r="G70" s="1"/>
      <c r="H70" s="1"/>
      <c r="I70" s="1"/>
      <c r="J70" s="1"/>
    </row>
    <row r="71" spans="2:10" ht="18.75">
      <c r="B71" s="1"/>
      <c r="C71" s="1"/>
      <c r="D71" s="1"/>
      <c r="E71" s="1"/>
      <c r="F71" s="1"/>
      <c r="G71" s="1"/>
      <c r="H71" s="1"/>
      <c r="I71" s="1"/>
      <c r="J71" s="1"/>
    </row>
    <row r="72" spans="2:10" ht="18.75">
      <c r="B72" s="1"/>
      <c r="C72" s="1"/>
      <c r="D72" s="1"/>
      <c r="E72" s="1"/>
      <c r="F72" s="1"/>
      <c r="G72" s="1"/>
      <c r="H72" s="1"/>
      <c r="I72" s="1"/>
      <c r="J72" s="1"/>
    </row>
    <row r="73" spans="2:10" ht="18.75">
      <c r="B73" s="1"/>
      <c r="C73" s="1"/>
      <c r="D73" s="1"/>
      <c r="E73" s="1"/>
      <c r="F73" s="1"/>
      <c r="G73" s="1"/>
      <c r="H73" s="1"/>
      <c r="I73" s="1"/>
      <c r="J73" s="1"/>
    </row>
    <row r="74" spans="2:10" ht="18.75">
      <c r="B74" s="1"/>
      <c r="C74" s="1"/>
      <c r="D74" s="1"/>
      <c r="E74" s="1"/>
      <c r="F74" s="1"/>
      <c r="G74" s="1"/>
      <c r="H74" s="1"/>
      <c r="I74" s="1"/>
      <c r="J74" s="1"/>
    </row>
    <row r="75" spans="2:10" ht="18.75">
      <c r="B75" s="1"/>
      <c r="C75" s="1"/>
      <c r="D75" s="1"/>
      <c r="E75" s="1"/>
      <c r="F75" s="1"/>
      <c r="G75" s="1"/>
      <c r="H75" s="1"/>
      <c r="I75" s="1"/>
      <c r="J75" s="1"/>
    </row>
    <row r="76" spans="2:10" ht="18.75">
      <c r="B76" s="1"/>
      <c r="C76" s="1"/>
      <c r="D76" s="1"/>
      <c r="E76" s="1"/>
      <c r="F76" s="1"/>
      <c r="G76" s="1"/>
      <c r="H76" s="1"/>
      <c r="I76" s="1"/>
      <c r="J76" s="1"/>
    </row>
    <row r="77" spans="2:10" ht="18.75">
      <c r="B77" s="1"/>
      <c r="C77" s="1"/>
      <c r="D77" s="1"/>
      <c r="E77" s="1"/>
      <c r="F77" s="1"/>
      <c r="G77" s="1"/>
      <c r="H77" s="1"/>
      <c r="I77" s="1"/>
      <c r="J77" s="1"/>
    </row>
    <row r="78" spans="2:10" ht="18.75">
      <c r="B78" s="1"/>
      <c r="C78" s="1"/>
      <c r="D78" s="1"/>
      <c r="E78" s="1"/>
      <c r="F78" s="1"/>
      <c r="G78" s="1"/>
      <c r="H78" s="1"/>
      <c r="I78" s="1"/>
      <c r="J78" s="1"/>
    </row>
    <row r="79" spans="2:10" ht="18.75">
      <c r="B79" s="1"/>
      <c r="C79" s="1"/>
      <c r="D79" s="1"/>
      <c r="E79" s="1"/>
      <c r="F79" s="1"/>
      <c r="G79" s="1"/>
      <c r="H79" s="1"/>
      <c r="I79" s="1"/>
      <c r="J79" s="1"/>
    </row>
    <row r="80" spans="2:10" ht="18.75">
      <c r="B80" s="1"/>
      <c r="C80" s="1"/>
      <c r="D80" s="1"/>
      <c r="E80" s="1"/>
      <c r="F80" s="1"/>
      <c r="G80" s="1"/>
      <c r="H80" s="1"/>
      <c r="I80" s="1"/>
      <c r="J80" s="1"/>
    </row>
    <row r="81" spans="2:10" ht="18.75">
      <c r="B81" s="1"/>
      <c r="C81" s="1"/>
      <c r="D81" s="1"/>
      <c r="E81" s="1"/>
      <c r="F81" s="1"/>
      <c r="G81" s="1"/>
      <c r="H81" s="1"/>
      <c r="I81" s="1"/>
      <c r="J81" s="1"/>
    </row>
    <row r="82" spans="2:10" ht="18.75">
      <c r="B82" s="1"/>
      <c r="C82" s="1"/>
      <c r="D82" s="1"/>
      <c r="E82" s="1"/>
      <c r="F82" s="1"/>
      <c r="G82" s="1"/>
      <c r="H82" s="1"/>
      <c r="I82" s="1"/>
      <c r="J82" s="1"/>
    </row>
    <row r="83" spans="2:10" ht="18.75">
      <c r="B83" s="1"/>
      <c r="C83" s="1"/>
      <c r="D83" s="1"/>
      <c r="E83" s="1"/>
      <c r="F83" s="1"/>
      <c r="G83" s="1"/>
      <c r="H83" s="1"/>
      <c r="I83" s="1"/>
      <c r="J83" s="1"/>
    </row>
    <row r="84" spans="2:10" ht="18.75">
      <c r="B84" s="1"/>
      <c r="C84" s="1"/>
      <c r="D84" s="1"/>
      <c r="E84" s="1"/>
      <c r="F84" s="1"/>
      <c r="G84" s="1"/>
      <c r="H84" s="1"/>
      <c r="I84" s="1"/>
      <c r="J84" s="1"/>
    </row>
    <row r="85" spans="2:10" ht="18.75">
      <c r="B85" s="1"/>
      <c r="C85" s="1"/>
      <c r="D85" s="1"/>
      <c r="E85" s="1"/>
      <c r="F85" s="1"/>
      <c r="G85" s="1"/>
      <c r="H85" s="1"/>
      <c r="I85" s="1"/>
      <c r="J85" s="1"/>
    </row>
    <row r="86" spans="2:10" ht="18.75">
      <c r="B86" s="1"/>
      <c r="C86" s="1"/>
      <c r="D86" s="1"/>
      <c r="E86" s="1"/>
      <c r="F86" s="1"/>
      <c r="G86" s="1"/>
      <c r="H86" s="1"/>
      <c r="I86" s="1"/>
      <c r="J86" s="1"/>
    </row>
    <row r="87" spans="2:10" ht="18.75">
      <c r="B87" s="1"/>
      <c r="C87" s="1"/>
      <c r="D87" s="1"/>
      <c r="E87" s="1"/>
      <c r="F87" s="1"/>
      <c r="G87" s="1"/>
      <c r="H87" s="1"/>
      <c r="I87" s="1"/>
      <c r="J87" s="1"/>
    </row>
    <row r="88" spans="2:10" ht="18.75">
      <c r="B88" s="1"/>
      <c r="C88" s="1"/>
      <c r="D88" s="1"/>
      <c r="E88" s="1"/>
      <c r="F88" s="1"/>
      <c r="G88" s="1"/>
      <c r="H88" s="1"/>
      <c r="I88" s="1"/>
      <c r="J88" s="1"/>
    </row>
    <row r="89" spans="2:10" ht="18.75">
      <c r="B89" s="1"/>
      <c r="C89" s="1"/>
      <c r="D89" s="1"/>
      <c r="E89" s="1"/>
      <c r="F89" s="1"/>
      <c r="G89" s="1"/>
      <c r="H89" s="1"/>
      <c r="I89" s="1"/>
      <c r="J89" s="1"/>
    </row>
    <row r="90" spans="2:10" ht="18.75">
      <c r="B90" s="1"/>
      <c r="C90" s="1"/>
      <c r="D90" s="1"/>
      <c r="E90" s="1"/>
      <c r="F90" s="1"/>
      <c r="G90" s="1"/>
      <c r="H90" s="1"/>
      <c r="I90" s="1"/>
      <c r="J90" s="1"/>
    </row>
    <row r="91" spans="2:10" ht="18.75">
      <c r="B91" s="1"/>
      <c r="C91" s="1"/>
      <c r="D91" s="1"/>
      <c r="E91" s="1"/>
      <c r="F91" s="1"/>
      <c r="G91" s="1"/>
      <c r="H91" s="1"/>
      <c r="I91" s="1"/>
      <c r="J91" s="1"/>
    </row>
    <row r="92" spans="2:10" ht="18.75">
      <c r="B92" s="1"/>
      <c r="C92" s="1"/>
      <c r="D92" s="1"/>
      <c r="E92" s="1"/>
      <c r="F92" s="1"/>
      <c r="G92" s="1"/>
      <c r="H92" s="1"/>
      <c r="I92" s="1"/>
      <c r="J92" s="1"/>
    </row>
    <row r="93" spans="2:10" ht="18.75">
      <c r="B93" s="1"/>
      <c r="C93" s="1"/>
      <c r="D93" s="1"/>
      <c r="E93" s="1"/>
      <c r="F93" s="1"/>
      <c r="G93" s="1"/>
      <c r="H93" s="1"/>
      <c r="I93" s="1"/>
      <c r="J93" s="1"/>
    </row>
    <row r="94" spans="2:10" ht="18.75">
      <c r="B94" s="1"/>
      <c r="C94" s="1"/>
      <c r="D94" s="1"/>
      <c r="E94" s="1"/>
      <c r="F94" s="1"/>
      <c r="G94" s="1"/>
      <c r="H94" s="1"/>
      <c r="I94" s="1"/>
      <c r="J94" s="1"/>
    </row>
    <row r="95" spans="2:10" ht="18.75">
      <c r="B95" s="1"/>
      <c r="C95" s="1"/>
      <c r="D95" s="1"/>
      <c r="E95" s="1"/>
      <c r="F95" s="1"/>
      <c r="G95" s="1"/>
      <c r="H95" s="1"/>
      <c r="I95" s="1"/>
      <c r="J95" s="1"/>
    </row>
    <row r="96" spans="2:10" ht="18.75">
      <c r="B96" s="1"/>
      <c r="C96" s="1"/>
      <c r="D96" s="1"/>
      <c r="E96" s="1"/>
      <c r="F96" s="1"/>
      <c r="G96" s="1"/>
      <c r="H96" s="1"/>
      <c r="I96" s="1"/>
      <c r="J96" s="1"/>
    </row>
    <row r="97" spans="2:10" ht="18.75">
      <c r="B97" s="1"/>
      <c r="C97" s="1"/>
      <c r="D97" s="1"/>
      <c r="E97" s="1"/>
      <c r="F97" s="1"/>
      <c r="G97" s="1"/>
      <c r="H97" s="1"/>
      <c r="I97" s="1"/>
      <c r="J97" s="1"/>
    </row>
    <row r="98" spans="2:10" ht="18.75">
      <c r="B98" s="1"/>
      <c r="C98" s="1"/>
      <c r="D98" s="1"/>
      <c r="E98" s="1"/>
      <c r="F98" s="1"/>
      <c r="G98" s="1"/>
      <c r="H98" s="1"/>
      <c r="I98" s="1"/>
      <c r="J98" s="1"/>
    </row>
    <row r="99" spans="2:10" ht="18.75">
      <c r="B99" s="1"/>
      <c r="C99" s="1"/>
      <c r="D99" s="1"/>
      <c r="E99" s="1"/>
      <c r="F99" s="1"/>
      <c r="G99" s="1"/>
      <c r="H99" s="1"/>
      <c r="I99" s="1"/>
      <c r="J99" s="1"/>
    </row>
    <row r="100" spans="2:10" ht="18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8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8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8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8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8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8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8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8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8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8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8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8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8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8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8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8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8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8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8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8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8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8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8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8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8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8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8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8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8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8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8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8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8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8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8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8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8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8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8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8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8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8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8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8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8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8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8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8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8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8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8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8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8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8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8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8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8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8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8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8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8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8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8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8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8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8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8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8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8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8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8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8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8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8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8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8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8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8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8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8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8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8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8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8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8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8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8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8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8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8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8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8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8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8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8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8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8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8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8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8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8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8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8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8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8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8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8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8.75">
      <c r="B208" s="1"/>
      <c r="C208" s="1"/>
      <c r="D208" s="1"/>
      <c r="E208" s="1"/>
      <c r="F208" s="1"/>
      <c r="G208" s="1"/>
      <c r="H208" s="1"/>
      <c r="I208" s="1"/>
      <c r="J208" s="1"/>
    </row>
  </sheetData>
  <sheetProtection/>
  <mergeCells count="11">
    <mergeCell ref="A3:A4"/>
    <mergeCell ref="E3:F3"/>
    <mergeCell ref="G3:H3"/>
    <mergeCell ref="I3:J3"/>
    <mergeCell ref="C3:D3"/>
    <mergeCell ref="U3:V3"/>
    <mergeCell ref="K3:L3"/>
    <mergeCell ref="O3:P3"/>
    <mergeCell ref="Q3:R3"/>
    <mergeCell ref="S3:T3"/>
    <mergeCell ref="M3:N3"/>
  </mergeCells>
  <printOptions/>
  <pageMargins left="0.4330708661417323" right="0.1968503937007874" top="0.4724409448818898" bottom="0.1968503937007874" header="0.31496062992125984" footer="0.275590551181102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53"/>
  <sheetViews>
    <sheetView zoomScalePageLayoutView="0" workbookViewId="0" topLeftCell="A1">
      <pane xSplit="1" ySplit="3" topLeftCell="H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1" sqref="R31"/>
    </sheetView>
  </sheetViews>
  <sheetFormatPr defaultColWidth="8.72265625" defaultRowHeight="18.75"/>
  <cols>
    <col min="1" max="1" width="10.2734375" style="0" customWidth="1"/>
    <col min="2" max="2" width="6.54296875" style="0" customWidth="1"/>
    <col min="3" max="3" width="3.8125" style="0" customWidth="1"/>
    <col min="4" max="4" width="6.18359375" style="0" customWidth="1"/>
    <col min="5" max="5" width="5.8125" style="116" customWidth="1"/>
    <col min="6" max="6" width="18.72265625" style="0" customWidth="1"/>
    <col min="7" max="7" width="5.8125" style="0" customWidth="1"/>
    <col min="8" max="8" width="5.54296875" style="0" customWidth="1"/>
    <col min="9" max="9" width="5.2734375" style="0" customWidth="1"/>
    <col min="12" max="12" width="10.99609375" style="0" customWidth="1"/>
    <col min="13" max="15" width="3.6328125" style="0" customWidth="1"/>
    <col min="16" max="18" width="5.6328125" style="0" customWidth="1"/>
  </cols>
  <sheetData>
    <row r="1" spans="2:10" ht="26.25" customHeight="1" thickBot="1">
      <c r="B1" s="40" t="s">
        <v>327</v>
      </c>
      <c r="C1" s="2"/>
      <c r="J1" s="18" t="s">
        <v>281</v>
      </c>
    </row>
    <row r="2" spans="1:18" s="1" customFormat="1" ht="15" customHeight="1">
      <c r="A2" s="479" t="s">
        <v>0</v>
      </c>
      <c r="B2" s="126" t="s">
        <v>61</v>
      </c>
      <c r="C2" s="499" t="s">
        <v>71</v>
      </c>
      <c r="D2" s="500"/>
      <c r="E2" s="500"/>
      <c r="F2" s="500"/>
      <c r="G2" s="500"/>
      <c r="H2" s="500"/>
      <c r="I2" s="500"/>
      <c r="J2" s="500"/>
      <c r="K2" s="501"/>
      <c r="L2" s="502" t="s">
        <v>237</v>
      </c>
      <c r="M2" s="497" t="s">
        <v>230</v>
      </c>
      <c r="N2" s="504"/>
      <c r="O2" s="505"/>
      <c r="P2" s="496" t="s">
        <v>76</v>
      </c>
      <c r="Q2" s="496"/>
      <c r="R2" s="494"/>
    </row>
    <row r="3" spans="1:41" s="1" customFormat="1" ht="25.5" customHeight="1" thickBot="1">
      <c r="A3" s="490"/>
      <c r="B3" s="127" t="s">
        <v>53</v>
      </c>
      <c r="C3" s="285" t="s">
        <v>72</v>
      </c>
      <c r="D3" s="281" t="s">
        <v>148</v>
      </c>
      <c r="E3" s="281" t="s">
        <v>155</v>
      </c>
      <c r="F3" s="281" t="s">
        <v>156</v>
      </c>
      <c r="G3" s="281" t="s">
        <v>115</v>
      </c>
      <c r="H3" s="281" t="s">
        <v>157</v>
      </c>
      <c r="I3" s="281" t="s">
        <v>129</v>
      </c>
      <c r="J3" s="281" t="s">
        <v>73</v>
      </c>
      <c r="K3" s="279" t="s">
        <v>74</v>
      </c>
      <c r="L3" s="503"/>
      <c r="M3" s="129" t="s">
        <v>231</v>
      </c>
      <c r="N3" s="130" t="s">
        <v>232</v>
      </c>
      <c r="O3" s="138" t="s">
        <v>233</v>
      </c>
      <c r="P3" s="128" t="s">
        <v>75</v>
      </c>
      <c r="Q3" s="75" t="s">
        <v>300</v>
      </c>
      <c r="R3" s="99" t="s">
        <v>177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21" s="10" customFormat="1" ht="30" customHeight="1">
      <c r="A4" s="304" t="s">
        <v>1</v>
      </c>
      <c r="B4" s="439">
        <f>'滞納者データ'!B5</f>
        <v>602814</v>
      </c>
      <c r="C4" s="314">
        <v>1</v>
      </c>
      <c r="D4" s="315" t="s">
        <v>138</v>
      </c>
      <c r="E4" s="441">
        <f>'介護保険第一号被保険者データ '!C5+'介護保険第一号被保険者データ '!E5+'介護保険第一号被保険者データ '!G5</f>
        <v>295240</v>
      </c>
      <c r="F4" s="316" t="s">
        <v>160</v>
      </c>
      <c r="G4" s="434">
        <v>17579</v>
      </c>
      <c r="H4" s="318">
        <f>G4/E4</f>
        <v>0.05954139005554803</v>
      </c>
      <c r="I4" s="319" t="s">
        <v>130</v>
      </c>
      <c r="J4" s="317">
        <v>216637834</v>
      </c>
      <c r="K4" s="320" t="s">
        <v>240</v>
      </c>
      <c r="L4" s="327" t="s">
        <v>299</v>
      </c>
      <c r="M4" s="321">
        <v>1</v>
      </c>
      <c r="N4" s="322">
        <v>1</v>
      </c>
      <c r="O4" s="323" t="s">
        <v>290</v>
      </c>
      <c r="P4" s="324" t="s">
        <v>64</v>
      </c>
      <c r="Q4" s="325" t="s">
        <v>64</v>
      </c>
      <c r="R4" s="326" t="s">
        <v>64</v>
      </c>
      <c r="S4" s="11"/>
      <c r="T4" s="11"/>
      <c r="U4" s="11"/>
    </row>
    <row r="5" spans="1:21" s="10" customFormat="1" ht="15.75" customHeight="1">
      <c r="A5" s="168" t="s">
        <v>21</v>
      </c>
      <c r="B5" s="439">
        <f>'滞納者データ'!B6</f>
        <v>71659</v>
      </c>
      <c r="C5" s="137">
        <v>1</v>
      </c>
      <c r="D5" s="277" t="s">
        <v>189</v>
      </c>
      <c r="E5" s="442">
        <f>'介護保険第一号被保険者データ '!C6+'介護保険第一号被保険者データ '!E6+'介護保険第一号被保険者データ '!G6</f>
        <v>23177</v>
      </c>
      <c r="F5" s="288" t="s">
        <v>160</v>
      </c>
      <c r="G5" s="436">
        <v>247</v>
      </c>
      <c r="H5" s="290">
        <f>G5/E5</f>
        <v>0.010657116969409328</v>
      </c>
      <c r="I5" s="291" t="s">
        <v>131</v>
      </c>
      <c r="J5" s="292">
        <v>1047253</v>
      </c>
      <c r="K5" s="143" t="s">
        <v>240</v>
      </c>
      <c r="L5" s="148" t="s">
        <v>264</v>
      </c>
      <c r="M5" s="297"/>
      <c r="N5" s="187">
        <v>1</v>
      </c>
      <c r="O5" s="303" t="s">
        <v>245</v>
      </c>
      <c r="P5" s="298">
        <v>7</v>
      </c>
      <c r="Q5" s="187">
        <v>0</v>
      </c>
      <c r="R5" s="188">
        <v>35</v>
      </c>
      <c r="S5" s="11"/>
      <c r="T5" s="11"/>
      <c r="U5" s="11"/>
    </row>
    <row r="6" spans="1:21" s="10" customFormat="1" ht="30" customHeight="1">
      <c r="A6" s="168" t="s">
        <v>22</v>
      </c>
      <c r="B6" s="439">
        <f>'滞納者データ'!B7</f>
        <v>88503</v>
      </c>
      <c r="C6" s="137">
        <v>1</v>
      </c>
      <c r="D6" s="277" t="s">
        <v>190</v>
      </c>
      <c r="E6" s="442">
        <f>'介護保険第一号被保険者データ '!C7+'介護保険第一号被保険者データ '!E7+'介護保険第一号被保険者データ '!G7+'介護保険第一号被保険者データ '!I7+'介護保険第一号被保険者データ '!L7</f>
        <v>52937</v>
      </c>
      <c r="F6" s="288" t="s">
        <v>302</v>
      </c>
      <c r="G6" s="435">
        <v>1488</v>
      </c>
      <c r="H6" s="290">
        <f>G6/E6</f>
        <v>0.028108884145304797</v>
      </c>
      <c r="I6" s="291" t="s">
        <v>131</v>
      </c>
      <c r="J6" s="292">
        <v>17636400</v>
      </c>
      <c r="K6" s="143" t="s">
        <v>240</v>
      </c>
      <c r="L6" s="275" t="s">
        <v>303</v>
      </c>
      <c r="M6" s="297">
        <v>1</v>
      </c>
      <c r="N6" s="187"/>
      <c r="O6" s="188" t="s">
        <v>291</v>
      </c>
      <c r="P6" s="298">
        <v>0</v>
      </c>
      <c r="Q6" s="187">
        <v>0</v>
      </c>
      <c r="R6" s="188">
        <v>0</v>
      </c>
      <c r="S6" s="11"/>
      <c r="T6" s="11"/>
      <c r="U6" s="11"/>
    </row>
    <row r="7" spans="1:21" s="10" customFormat="1" ht="15.75" customHeight="1">
      <c r="A7" s="168" t="s">
        <v>23</v>
      </c>
      <c r="B7" s="439">
        <f>'滞納者データ'!B8</f>
        <v>27504</v>
      </c>
      <c r="C7" s="137"/>
      <c r="D7" s="277" t="s">
        <v>147</v>
      </c>
      <c r="E7" s="442"/>
      <c r="F7" s="287"/>
      <c r="G7" s="436"/>
      <c r="H7" s="290"/>
      <c r="I7" s="291"/>
      <c r="J7" s="292"/>
      <c r="K7" s="143"/>
      <c r="L7" s="148"/>
      <c r="M7" s="297"/>
      <c r="N7" s="187"/>
      <c r="O7" s="188"/>
      <c r="P7" s="298">
        <v>1</v>
      </c>
      <c r="Q7" s="187">
        <v>0</v>
      </c>
      <c r="R7" s="188">
        <v>2</v>
      </c>
      <c r="S7" s="11"/>
      <c r="T7" s="11"/>
      <c r="U7" s="11"/>
    </row>
    <row r="8" spans="1:21" s="10" customFormat="1" ht="30" customHeight="1">
      <c r="A8" s="168" t="s">
        <v>3</v>
      </c>
      <c r="B8" s="439">
        <f>'滞納者データ'!B9</f>
        <v>24254</v>
      </c>
      <c r="C8" s="137">
        <v>1</v>
      </c>
      <c r="D8" s="277" t="s">
        <v>191</v>
      </c>
      <c r="E8" s="442">
        <f>'介護保険第一号被保険者データ '!G9</f>
        <v>2605</v>
      </c>
      <c r="F8" s="288" t="s">
        <v>135</v>
      </c>
      <c r="G8" s="436">
        <v>19</v>
      </c>
      <c r="H8" s="290">
        <f>G8/E8</f>
        <v>0.007293666026871401</v>
      </c>
      <c r="I8" s="291" t="s">
        <v>130</v>
      </c>
      <c r="J8" s="292">
        <v>253495</v>
      </c>
      <c r="K8" s="143" t="s">
        <v>240</v>
      </c>
      <c r="L8" s="275" t="s">
        <v>320</v>
      </c>
      <c r="M8" s="297"/>
      <c r="N8" s="187">
        <v>1</v>
      </c>
      <c r="O8" s="188" t="s">
        <v>290</v>
      </c>
      <c r="P8" s="298">
        <v>3</v>
      </c>
      <c r="Q8" s="187">
        <v>0</v>
      </c>
      <c r="R8" s="188">
        <v>10</v>
      </c>
      <c r="S8" s="11"/>
      <c r="T8" s="11"/>
      <c r="U8" s="11"/>
    </row>
    <row r="9" spans="1:21" s="10" customFormat="1" ht="15.75" customHeight="1">
      <c r="A9" s="168" t="s">
        <v>4</v>
      </c>
      <c r="B9" s="439">
        <f>'滞納者データ'!B10</f>
        <v>85181</v>
      </c>
      <c r="C9" s="137">
        <v>1</v>
      </c>
      <c r="D9" s="277" t="s">
        <v>192</v>
      </c>
      <c r="E9" s="442">
        <f>'介護保険第一号被保険者データ '!C10+'介護保険第一号被保険者データ '!E10+'介護保険第一号被保険者データ '!G10</f>
        <v>24539</v>
      </c>
      <c r="F9" s="288" t="s">
        <v>160</v>
      </c>
      <c r="G9" s="436">
        <v>35</v>
      </c>
      <c r="H9" s="290">
        <f aca="true" t="shared" si="0" ref="H9:H17">G9/E9</f>
        <v>0.0014263009902604018</v>
      </c>
      <c r="I9" s="291" t="s">
        <v>131</v>
      </c>
      <c r="J9" s="292" t="s">
        <v>64</v>
      </c>
      <c r="K9" s="143" t="s">
        <v>240</v>
      </c>
      <c r="L9" s="148" t="s">
        <v>311</v>
      </c>
      <c r="M9" s="297">
        <v>1</v>
      </c>
      <c r="N9" s="187"/>
      <c r="O9" s="188" t="s">
        <v>312</v>
      </c>
      <c r="P9" s="298">
        <v>0</v>
      </c>
      <c r="Q9" s="187">
        <v>0</v>
      </c>
      <c r="R9" s="188">
        <v>21</v>
      </c>
      <c r="S9" s="11"/>
      <c r="T9" s="11"/>
      <c r="U9" s="11"/>
    </row>
    <row r="10" spans="1:21" s="10" customFormat="1" ht="15.75" customHeight="1">
      <c r="A10" s="168" t="s">
        <v>5</v>
      </c>
      <c r="B10" s="439">
        <f>'滞納者データ'!B11</f>
        <v>55903</v>
      </c>
      <c r="C10" s="137">
        <v>1</v>
      </c>
      <c r="D10" s="277" t="s">
        <v>189</v>
      </c>
      <c r="E10" s="442">
        <f>'介護保険第一号被保険者データ '!G11</f>
        <v>6131</v>
      </c>
      <c r="F10" s="288" t="s">
        <v>135</v>
      </c>
      <c r="G10" s="436">
        <v>15</v>
      </c>
      <c r="H10" s="290">
        <f t="shared" si="0"/>
        <v>0.0024465829391616374</v>
      </c>
      <c r="I10" s="291" t="s">
        <v>131</v>
      </c>
      <c r="J10" s="292">
        <v>169620</v>
      </c>
      <c r="K10" s="143" t="s">
        <v>240</v>
      </c>
      <c r="L10" s="148" t="s">
        <v>259</v>
      </c>
      <c r="M10" s="297"/>
      <c r="N10" s="187">
        <v>1</v>
      </c>
      <c r="O10" s="188" t="s">
        <v>291</v>
      </c>
      <c r="P10" s="298">
        <v>0</v>
      </c>
      <c r="Q10" s="187">
        <v>0</v>
      </c>
      <c r="R10" s="188">
        <v>0</v>
      </c>
      <c r="S10" s="11"/>
      <c r="T10" s="11"/>
      <c r="U10" s="11"/>
    </row>
    <row r="11" spans="1:21" s="10" customFormat="1" ht="15.75" customHeight="1">
      <c r="A11" s="168" t="s">
        <v>9</v>
      </c>
      <c r="B11" s="439">
        <f>'滞納者データ'!B12</f>
        <v>17476</v>
      </c>
      <c r="C11" s="137">
        <v>1</v>
      </c>
      <c r="D11" s="277" t="s">
        <v>193</v>
      </c>
      <c r="E11" s="442">
        <f>'介護保険第一号被保険者データ '!G12</f>
        <v>2496</v>
      </c>
      <c r="F11" s="288" t="s">
        <v>135</v>
      </c>
      <c r="G11" s="436">
        <v>9</v>
      </c>
      <c r="H11" s="290">
        <f t="shared" si="0"/>
        <v>0.003605769230769231</v>
      </c>
      <c r="I11" s="291" t="s">
        <v>130</v>
      </c>
      <c r="J11" s="292">
        <v>113100</v>
      </c>
      <c r="K11" s="143" t="s">
        <v>240</v>
      </c>
      <c r="L11" s="148" t="s">
        <v>294</v>
      </c>
      <c r="M11" s="297"/>
      <c r="N11" s="187">
        <v>1</v>
      </c>
      <c r="O11" s="188" t="s">
        <v>295</v>
      </c>
      <c r="P11" s="298">
        <v>4</v>
      </c>
      <c r="Q11" s="187">
        <v>0</v>
      </c>
      <c r="R11" s="188">
        <v>7</v>
      </c>
      <c r="S11" s="11"/>
      <c r="T11" s="11"/>
      <c r="U11" s="11"/>
    </row>
    <row r="12" spans="1:21" s="10" customFormat="1" ht="15.75" customHeight="1">
      <c r="A12" s="168" t="s">
        <v>24</v>
      </c>
      <c r="B12" s="439">
        <f>'滞納者データ'!B13</f>
        <v>6547</v>
      </c>
      <c r="C12" s="137"/>
      <c r="D12" s="277" t="s">
        <v>147</v>
      </c>
      <c r="E12" s="442"/>
      <c r="F12" s="288"/>
      <c r="G12" s="436"/>
      <c r="H12" s="290"/>
      <c r="I12" s="291"/>
      <c r="J12" s="292"/>
      <c r="K12" s="143"/>
      <c r="L12" s="148"/>
      <c r="M12" s="297"/>
      <c r="N12" s="187"/>
      <c r="O12" s="188"/>
      <c r="P12" s="298">
        <v>0</v>
      </c>
      <c r="Q12" s="187">
        <v>0</v>
      </c>
      <c r="R12" s="188">
        <v>0</v>
      </c>
      <c r="S12" s="11"/>
      <c r="T12" s="11"/>
      <c r="U12" s="11"/>
    </row>
    <row r="13" spans="1:21" s="10" customFormat="1" ht="15.75" customHeight="1">
      <c r="A13" s="168" t="s">
        <v>14</v>
      </c>
      <c r="B13" s="439">
        <f>'滞納者データ'!B14</f>
        <v>3318</v>
      </c>
      <c r="C13" s="137"/>
      <c r="D13" s="277" t="s">
        <v>147</v>
      </c>
      <c r="E13" s="442"/>
      <c r="F13" s="288"/>
      <c r="G13" s="436"/>
      <c r="H13" s="290"/>
      <c r="I13" s="291"/>
      <c r="J13" s="292"/>
      <c r="K13" s="143"/>
      <c r="L13" s="148"/>
      <c r="M13" s="297"/>
      <c r="N13" s="187"/>
      <c r="O13" s="188"/>
      <c r="P13" s="298">
        <v>0</v>
      </c>
      <c r="Q13" s="187">
        <v>0</v>
      </c>
      <c r="R13" s="188">
        <v>0</v>
      </c>
      <c r="S13" s="11"/>
      <c r="T13" s="11"/>
      <c r="U13" s="11"/>
    </row>
    <row r="14" spans="1:21" s="10" customFormat="1" ht="15.75" customHeight="1">
      <c r="A14" s="168" t="s">
        <v>13</v>
      </c>
      <c r="B14" s="439">
        <f>'滞納者データ'!B15</f>
        <v>6637</v>
      </c>
      <c r="C14" s="137"/>
      <c r="D14" s="277" t="s">
        <v>147</v>
      </c>
      <c r="E14" s="442"/>
      <c r="F14" s="288"/>
      <c r="G14" s="436"/>
      <c r="H14" s="290"/>
      <c r="I14" s="291"/>
      <c r="J14" s="292"/>
      <c r="K14" s="143"/>
      <c r="L14" s="148"/>
      <c r="M14" s="297"/>
      <c r="N14" s="187"/>
      <c r="O14" s="188"/>
      <c r="P14" s="298">
        <v>0</v>
      </c>
      <c r="Q14" s="187">
        <v>0</v>
      </c>
      <c r="R14" s="188">
        <v>2</v>
      </c>
      <c r="S14" s="11"/>
      <c r="T14" s="11"/>
      <c r="U14" s="11"/>
    </row>
    <row r="15" spans="1:21" s="10" customFormat="1" ht="30" customHeight="1">
      <c r="A15" s="168" t="s">
        <v>2</v>
      </c>
      <c r="B15" s="439">
        <f>'滞納者データ'!B16</f>
        <v>194418</v>
      </c>
      <c r="C15" s="137">
        <v>1</v>
      </c>
      <c r="D15" s="277" t="s">
        <v>194</v>
      </c>
      <c r="E15" s="442">
        <f>'介護保険第一号被保険者データ '!G16</f>
        <v>29551</v>
      </c>
      <c r="F15" s="288" t="s">
        <v>135</v>
      </c>
      <c r="G15" s="436">
        <v>692</v>
      </c>
      <c r="H15" s="290">
        <f t="shared" si="0"/>
        <v>0.023417143243883456</v>
      </c>
      <c r="I15" s="291" t="s">
        <v>131</v>
      </c>
      <c r="J15" s="292">
        <v>8492690</v>
      </c>
      <c r="K15" s="143" t="s">
        <v>240</v>
      </c>
      <c r="L15" s="275" t="s">
        <v>292</v>
      </c>
      <c r="M15" s="297"/>
      <c r="N15" s="187">
        <v>1</v>
      </c>
      <c r="O15" s="188" t="s">
        <v>291</v>
      </c>
      <c r="P15" s="298">
        <v>37</v>
      </c>
      <c r="Q15" s="187">
        <v>0</v>
      </c>
      <c r="R15" s="188">
        <v>72</v>
      </c>
      <c r="S15" s="11"/>
      <c r="T15" s="11"/>
      <c r="U15" s="11"/>
    </row>
    <row r="16" spans="1:21" s="10" customFormat="1" ht="30" customHeight="1">
      <c r="A16" s="168" t="s">
        <v>10</v>
      </c>
      <c r="B16" s="439">
        <f>'滞納者データ'!B17</f>
        <v>13648</v>
      </c>
      <c r="C16" s="137">
        <v>1</v>
      </c>
      <c r="D16" s="277" t="s">
        <v>189</v>
      </c>
      <c r="E16" s="442">
        <f>'介護保険第一号被保険者データ '!C17+'介護保険第一号被保険者データ '!E17+'介護保険第一号被保険者データ '!G17</f>
        <v>4622</v>
      </c>
      <c r="F16" s="288" t="s">
        <v>160</v>
      </c>
      <c r="G16" s="436">
        <v>42</v>
      </c>
      <c r="H16" s="290">
        <f t="shared" si="0"/>
        <v>0.009086975335352661</v>
      </c>
      <c r="I16" s="291" t="s">
        <v>131</v>
      </c>
      <c r="J16" s="292">
        <v>320740</v>
      </c>
      <c r="K16" s="143" t="s">
        <v>240</v>
      </c>
      <c r="L16" s="275" t="s">
        <v>325</v>
      </c>
      <c r="M16" s="297"/>
      <c r="N16" s="187">
        <v>1</v>
      </c>
      <c r="O16" s="188" t="s">
        <v>291</v>
      </c>
      <c r="P16" s="298">
        <v>2</v>
      </c>
      <c r="Q16" s="187">
        <v>0</v>
      </c>
      <c r="R16" s="188">
        <v>5</v>
      </c>
      <c r="S16" s="11"/>
      <c r="T16" s="11"/>
      <c r="U16" s="11"/>
    </row>
    <row r="17" spans="1:21" s="10" customFormat="1" ht="30" customHeight="1">
      <c r="A17" s="168" t="s">
        <v>25</v>
      </c>
      <c r="B17" s="439">
        <f>'滞納者データ'!B18</f>
        <v>15939</v>
      </c>
      <c r="C17" s="137">
        <v>1</v>
      </c>
      <c r="D17" s="277" t="s">
        <v>195</v>
      </c>
      <c r="E17" s="442">
        <f>'介護保険第一号被保険者データ '!G18</f>
        <v>2759</v>
      </c>
      <c r="F17" s="288" t="s">
        <v>135</v>
      </c>
      <c r="G17" s="436">
        <v>80</v>
      </c>
      <c r="H17" s="290">
        <f t="shared" si="0"/>
        <v>0.02899601304820587</v>
      </c>
      <c r="I17" s="291" t="s">
        <v>130</v>
      </c>
      <c r="J17" s="292">
        <v>845040</v>
      </c>
      <c r="K17" s="143" t="s">
        <v>240</v>
      </c>
      <c r="L17" s="342" t="s">
        <v>313</v>
      </c>
      <c r="M17" s="297"/>
      <c r="N17" s="187">
        <v>1</v>
      </c>
      <c r="O17" s="188" t="s">
        <v>290</v>
      </c>
      <c r="P17" s="298">
        <v>0</v>
      </c>
      <c r="Q17" s="187">
        <v>0</v>
      </c>
      <c r="R17" s="188">
        <v>11</v>
      </c>
      <c r="S17" s="11"/>
      <c r="T17" s="11"/>
      <c r="U17" s="11"/>
    </row>
    <row r="18" spans="1:21" s="10" customFormat="1" ht="30" customHeight="1">
      <c r="A18" s="168" t="s">
        <v>26</v>
      </c>
      <c r="B18" s="439">
        <f>'滞納者データ'!B19</f>
        <v>44790</v>
      </c>
      <c r="C18" s="137">
        <v>1</v>
      </c>
      <c r="D18" s="277" t="s">
        <v>195</v>
      </c>
      <c r="E18" s="442">
        <f>'介護保険第一号被保険者データ '!G19</f>
        <v>6944</v>
      </c>
      <c r="F18" s="388" t="s">
        <v>262</v>
      </c>
      <c r="G18" s="436"/>
      <c r="H18" s="290"/>
      <c r="I18" s="291" t="s">
        <v>130</v>
      </c>
      <c r="J18" s="292">
        <v>1024100</v>
      </c>
      <c r="K18" s="143" t="s">
        <v>240</v>
      </c>
      <c r="L18" s="275" t="s">
        <v>317</v>
      </c>
      <c r="M18" s="297"/>
      <c r="N18" s="187">
        <v>1</v>
      </c>
      <c r="O18" s="188" t="s">
        <v>291</v>
      </c>
      <c r="P18" s="298">
        <v>13</v>
      </c>
      <c r="Q18" s="187">
        <v>0</v>
      </c>
      <c r="R18" s="188">
        <v>27</v>
      </c>
      <c r="S18" s="11"/>
      <c r="T18" s="11"/>
      <c r="U18" s="11"/>
    </row>
    <row r="19" spans="1:21" s="10" customFormat="1" ht="15.75" customHeight="1">
      <c r="A19" s="168" t="s">
        <v>27</v>
      </c>
      <c r="B19" s="439">
        <f>'滞納者データ'!B20</f>
        <v>19329</v>
      </c>
      <c r="C19" s="137">
        <v>1</v>
      </c>
      <c r="D19" s="277" t="s">
        <v>196</v>
      </c>
      <c r="E19" s="442">
        <f>'介護保険第一号被保険者データ '!G20</f>
        <v>3049</v>
      </c>
      <c r="F19" s="288" t="s">
        <v>135</v>
      </c>
      <c r="G19" s="436">
        <v>18</v>
      </c>
      <c r="H19" s="290">
        <f aca="true" t="shared" si="1" ref="H19:H26">G19/E19</f>
        <v>0.005903574942604133</v>
      </c>
      <c r="I19" s="291" t="s">
        <v>130</v>
      </c>
      <c r="J19" s="292">
        <v>237600</v>
      </c>
      <c r="K19" s="143" t="s">
        <v>240</v>
      </c>
      <c r="L19" s="148" t="s">
        <v>249</v>
      </c>
      <c r="M19" s="297"/>
      <c r="N19" s="187">
        <v>1</v>
      </c>
      <c r="O19" s="188" t="s">
        <v>291</v>
      </c>
      <c r="P19" s="298">
        <v>10</v>
      </c>
      <c r="Q19" s="187">
        <v>0</v>
      </c>
      <c r="R19" s="188">
        <v>12</v>
      </c>
      <c r="S19" s="11"/>
      <c r="T19" s="11"/>
      <c r="U19" s="11"/>
    </row>
    <row r="20" spans="1:21" s="10" customFormat="1" ht="15.75" customHeight="1">
      <c r="A20" s="168" t="s">
        <v>28</v>
      </c>
      <c r="B20" s="439">
        <f>'滞納者データ'!B21</f>
        <v>21838</v>
      </c>
      <c r="C20" s="137">
        <v>1</v>
      </c>
      <c r="D20" s="277" t="s">
        <v>138</v>
      </c>
      <c r="E20" s="442">
        <f>'介護保険第一号被保険者データ '!G21</f>
        <v>3307</v>
      </c>
      <c r="F20" s="288" t="s">
        <v>135</v>
      </c>
      <c r="G20" s="436">
        <v>36</v>
      </c>
      <c r="H20" s="290">
        <f t="shared" si="1"/>
        <v>0.010885999395222256</v>
      </c>
      <c r="I20" s="291" t="s">
        <v>130</v>
      </c>
      <c r="J20" s="292">
        <v>466764</v>
      </c>
      <c r="K20" s="143" t="s">
        <v>240</v>
      </c>
      <c r="L20" s="275" t="s">
        <v>308</v>
      </c>
      <c r="M20" s="297"/>
      <c r="N20" s="187">
        <v>1</v>
      </c>
      <c r="O20" s="188" t="s">
        <v>291</v>
      </c>
      <c r="P20" s="298">
        <v>6</v>
      </c>
      <c r="Q20" s="187">
        <v>0</v>
      </c>
      <c r="R20" s="188">
        <v>17</v>
      </c>
      <c r="S20" s="11"/>
      <c r="T20" s="11"/>
      <c r="U20" s="11"/>
    </row>
    <row r="21" spans="1:21" s="10" customFormat="1" ht="15.75" customHeight="1">
      <c r="A21" s="168" t="s">
        <v>8</v>
      </c>
      <c r="B21" s="439">
        <f>'滞納者データ'!B22</f>
        <v>35804</v>
      </c>
      <c r="C21" s="137">
        <v>1</v>
      </c>
      <c r="D21" s="277" t="s">
        <v>189</v>
      </c>
      <c r="E21" s="442">
        <f>'介護保険第一号被保険者データ '!G22</f>
        <v>4642</v>
      </c>
      <c r="F21" s="288" t="s">
        <v>135</v>
      </c>
      <c r="G21" s="436">
        <v>33</v>
      </c>
      <c r="H21" s="290">
        <f t="shared" si="1"/>
        <v>0.0071090047393364926</v>
      </c>
      <c r="I21" s="291" t="s">
        <v>130</v>
      </c>
      <c r="J21" s="292">
        <v>387580</v>
      </c>
      <c r="K21" s="143" t="s">
        <v>240</v>
      </c>
      <c r="L21" s="148" t="s">
        <v>323</v>
      </c>
      <c r="M21" s="297"/>
      <c r="N21" s="187">
        <v>1</v>
      </c>
      <c r="O21" s="188" t="s">
        <v>291</v>
      </c>
      <c r="P21" s="298">
        <v>0</v>
      </c>
      <c r="Q21" s="187">
        <v>0</v>
      </c>
      <c r="R21" s="188">
        <v>13</v>
      </c>
      <c r="S21" s="11"/>
      <c r="T21" s="11"/>
      <c r="U21" s="11"/>
    </row>
    <row r="22" spans="1:21" s="10" customFormat="1" ht="30" customHeight="1">
      <c r="A22" s="168" t="s">
        <v>40</v>
      </c>
      <c r="B22" s="439">
        <f>'滞納者データ'!B23</f>
        <v>14493</v>
      </c>
      <c r="C22" s="137">
        <v>1</v>
      </c>
      <c r="D22" s="477" t="s">
        <v>191</v>
      </c>
      <c r="E22" s="442">
        <f>'介護保険第一号被保険者データ '!C23+'介護保険第一号被保険者データ '!E23+'介護保険第一号被保険者データ '!G23</f>
        <v>5288</v>
      </c>
      <c r="F22" s="288" t="s">
        <v>210</v>
      </c>
      <c r="G22" s="436">
        <v>24</v>
      </c>
      <c r="H22" s="290">
        <f t="shared" si="1"/>
        <v>0.0045385779122541605</v>
      </c>
      <c r="I22" s="291" t="s">
        <v>130</v>
      </c>
      <c r="J22" s="292">
        <v>382560</v>
      </c>
      <c r="K22" s="143" t="s">
        <v>240</v>
      </c>
      <c r="L22" s="342" t="s">
        <v>321</v>
      </c>
      <c r="M22" s="297"/>
      <c r="N22" s="187">
        <v>1</v>
      </c>
      <c r="O22" s="303" t="s">
        <v>245</v>
      </c>
      <c r="P22" s="298">
        <v>0</v>
      </c>
      <c r="Q22" s="187">
        <v>0</v>
      </c>
      <c r="R22" s="188">
        <v>1</v>
      </c>
      <c r="S22" s="11"/>
      <c r="T22" s="11"/>
      <c r="U22" s="11"/>
    </row>
    <row r="23" spans="1:21" s="10" customFormat="1" ht="15.75" customHeight="1">
      <c r="A23" s="168" t="s">
        <v>12</v>
      </c>
      <c r="B23" s="439">
        <f>'滞納者データ'!B24</f>
        <v>13568</v>
      </c>
      <c r="C23" s="137">
        <v>1</v>
      </c>
      <c r="D23" s="277" t="s">
        <v>196</v>
      </c>
      <c r="E23" s="442">
        <f>'介護保険第一号被保険者データ '!G24</f>
        <v>1731</v>
      </c>
      <c r="F23" s="288" t="s">
        <v>135</v>
      </c>
      <c r="G23" s="436">
        <v>8</v>
      </c>
      <c r="H23" s="290">
        <f t="shared" si="1"/>
        <v>0.00462160600808781</v>
      </c>
      <c r="I23" s="291" t="s">
        <v>130</v>
      </c>
      <c r="J23" s="292">
        <v>92400</v>
      </c>
      <c r="K23" s="143" t="s">
        <v>240</v>
      </c>
      <c r="L23" s="148" t="s">
        <v>287</v>
      </c>
      <c r="M23" s="297"/>
      <c r="N23" s="187">
        <v>1</v>
      </c>
      <c r="O23" s="188" t="s">
        <v>291</v>
      </c>
      <c r="P23" s="298">
        <v>3</v>
      </c>
      <c r="Q23" s="187">
        <v>0</v>
      </c>
      <c r="R23" s="188">
        <v>7</v>
      </c>
      <c r="S23" s="11"/>
      <c r="T23" s="11"/>
      <c r="U23" s="11"/>
    </row>
    <row r="24" spans="1:21" s="10" customFormat="1" ht="15.75" customHeight="1">
      <c r="A24" s="168" t="s">
        <v>15</v>
      </c>
      <c r="B24" s="439">
        <f>'滞納者データ'!B25</f>
        <v>4202</v>
      </c>
      <c r="C24" s="137">
        <v>1</v>
      </c>
      <c r="D24" s="277" t="s">
        <v>189</v>
      </c>
      <c r="E24" s="442">
        <f>'介護保険第一号被保険者データ '!G25</f>
        <v>699</v>
      </c>
      <c r="F24" s="288" t="s">
        <v>135</v>
      </c>
      <c r="G24" s="436">
        <v>2</v>
      </c>
      <c r="H24" s="290">
        <f t="shared" si="1"/>
        <v>0.002861230329041488</v>
      </c>
      <c r="I24" s="291" t="s">
        <v>130</v>
      </c>
      <c r="J24" s="289">
        <v>28040</v>
      </c>
      <c r="K24" s="143" t="s">
        <v>240</v>
      </c>
      <c r="L24" s="275" t="s">
        <v>307</v>
      </c>
      <c r="M24" s="297"/>
      <c r="N24" s="187">
        <v>1</v>
      </c>
      <c r="O24" s="188" t="s">
        <v>291</v>
      </c>
      <c r="P24" s="298">
        <v>0</v>
      </c>
      <c r="Q24" s="187">
        <v>0</v>
      </c>
      <c r="R24" s="188">
        <v>4</v>
      </c>
      <c r="S24" s="11"/>
      <c r="T24" s="11"/>
      <c r="U24" s="11"/>
    </row>
    <row r="25" spans="1:21" s="10" customFormat="1" ht="15.75" customHeight="1">
      <c r="A25" s="168" t="s">
        <v>17</v>
      </c>
      <c r="B25" s="439">
        <f>'滞納者データ'!B26</f>
        <v>1761</v>
      </c>
      <c r="C25" s="336"/>
      <c r="D25" s="187" t="s">
        <v>147</v>
      </c>
      <c r="E25" s="442"/>
      <c r="F25" s="337"/>
      <c r="G25" s="436"/>
      <c r="H25" s="290"/>
      <c r="I25" s="291"/>
      <c r="J25" s="338"/>
      <c r="K25" s="143"/>
      <c r="L25" s="148"/>
      <c r="M25" s="297"/>
      <c r="N25" s="187"/>
      <c r="O25" s="188"/>
      <c r="P25" s="339">
        <v>0</v>
      </c>
      <c r="Q25" s="340">
        <v>0</v>
      </c>
      <c r="R25" s="341">
        <v>0</v>
      </c>
      <c r="S25" s="11"/>
      <c r="T25" s="11"/>
      <c r="U25" s="11"/>
    </row>
    <row r="26" spans="1:21" s="10" customFormat="1" ht="15.75" customHeight="1">
      <c r="A26" s="168" t="s">
        <v>16</v>
      </c>
      <c r="B26" s="439">
        <f>'滞納者データ'!B27</f>
        <v>9226</v>
      </c>
      <c r="C26" s="137">
        <v>1</v>
      </c>
      <c r="D26" s="277"/>
      <c r="E26" s="442">
        <f>'介護保険第一号被保険者データ '!G27</f>
        <v>897</v>
      </c>
      <c r="F26" s="288" t="s">
        <v>135</v>
      </c>
      <c r="G26" s="436">
        <v>4</v>
      </c>
      <c r="H26" s="290">
        <f t="shared" si="1"/>
        <v>0.004459308807134894</v>
      </c>
      <c r="I26" s="291" t="s">
        <v>130</v>
      </c>
      <c r="J26" s="292">
        <v>35991</v>
      </c>
      <c r="K26" s="143" t="s">
        <v>240</v>
      </c>
      <c r="L26" s="148" t="s">
        <v>258</v>
      </c>
      <c r="M26" s="297"/>
      <c r="N26" s="187">
        <v>1</v>
      </c>
      <c r="O26" s="188" t="s">
        <v>291</v>
      </c>
      <c r="P26" s="298">
        <v>2</v>
      </c>
      <c r="Q26" s="187">
        <v>0</v>
      </c>
      <c r="R26" s="188">
        <v>3</v>
      </c>
      <c r="S26" s="11"/>
      <c r="T26" s="11"/>
      <c r="U26" s="11"/>
    </row>
    <row r="27" spans="1:21" s="10" customFormat="1" ht="30" customHeight="1">
      <c r="A27" s="168" t="s">
        <v>18</v>
      </c>
      <c r="B27" s="439">
        <f>'滞納者データ'!B28</f>
        <v>5309</v>
      </c>
      <c r="C27" s="137">
        <v>1</v>
      </c>
      <c r="D27" s="277" t="s">
        <v>196</v>
      </c>
      <c r="E27" s="442"/>
      <c r="F27" s="288" t="s">
        <v>241</v>
      </c>
      <c r="G27" s="436">
        <v>13</v>
      </c>
      <c r="H27" s="290"/>
      <c r="I27" s="291" t="s">
        <v>130</v>
      </c>
      <c r="J27" s="292">
        <v>149240</v>
      </c>
      <c r="K27" s="143" t="s">
        <v>240</v>
      </c>
      <c r="L27" s="275" t="s">
        <v>255</v>
      </c>
      <c r="M27" s="297">
        <v>1</v>
      </c>
      <c r="N27" s="187">
        <v>1</v>
      </c>
      <c r="O27" s="188" t="s">
        <v>291</v>
      </c>
      <c r="P27" s="298">
        <v>0</v>
      </c>
      <c r="Q27" s="187">
        <v>0</v>
      </c>
      <c r="R27" s="188">
        <v>0</v>
      </c>
      <c r="S27" s="11"/>
      <c r="T27" s="11"/>
      <c r="U27" s="11"/>
    </row>
    <row r="28" spans="1:21" s="10" customFormat="1" ht="15.75" customHeight="1">
      <c r="A28" s="168" t="s">
        <v>151</v>
      </c>
      <c r="B28" s="439">
        <f>'滞納者データ'!B29</f>
        <v>78878</v>
      </c>
      <c r="C28" s="137"/>
      <c r="D28" s="277" t="s">
        <v>147</v>
      </c>
      <c r="E28" s="442"/>
      <c r="F28" s="288"/>
      <c r="G28" s="436"/>
      <c r="H28" s="290"/>
      <c r="I28" s="291"/>
      <c r="J28" s="292"/>
      <c r="K28" s="143"/>
      <c r="L28" s="148"/>
      <c r="M28" s="297"/>
      <c r="N28" s="187"/>
      <c r="O28" s="188"/>
      <c r="P28" s="298">
        <v>1</v>
      </c>
      <c r="Q28" s="187">
        <v>0</v>
      </c>
      <c r="R28" s="188">
        <v>36</v>
      </c>
      <c r="S28" s="11"/>
      <c r="T28" s="11"/>
      <c r="U28" s="11"/>
    </row>
    <row r="29" spans="1:21" s="10" customFormat="1" ht="15.75" customHeight="1">
      <c r="A29" s="168" t="s">
        <v>29</v>
      </c>
      <c r="B29" s="439">
        <f>'滞納者データ'!B30</f>
        <v>88309</v>
      </c>
      <c r="C29" s="137">
        <v>1</v>
      </c>
      <c r="D29" s="277" t="s">
        <v>197</v>
      </c>
      <c r="E29" s="442">
        <f>'介護保険第一号被保険者データ '!E30+'介護保険第一号被保険者データ '!G30</f>
        <v>24355</v>
      </c>
      <c r="F29" s="288" t="s">
        <v>169</v>
      </c>
      <c r="G29" s="436">
        <v>597</v>
      </c>
      <c r="H29" s="290">
        <f aca="true" t="shared" si="2" ref="H29:H45">G29/E29</f>
        <v>0.024512420447546705</v>
      </c>
      <c r="I29" s="291" t="s">
        <v>130</v>
      </c>
      <c r="J29" s="292">
        <v>5908900</v>
      </c>
      <c r="K29" s="143" t="s">
        <v>240</v>
      </c>
      <c r="L29" s="148" t="s">
        <v>283</v>
      </c>
      <c r="M29" s="297">
        <v>1</v>
      </c>
      <c r="N29" s="187"/>
      <c r="O29" s="188" t="s">
        <v>291</v>
      </c>
      <c r="P29" s="298">
        <v>5</v>
      </c>
      <c r="Q29" s="187">
        <v>0</v>
      </c>
      <c r="R29" s="188">
        <v>38</v>
      </c>
      <c r="S29" s="11"/>
      <c r="T29" s="11"/>
      <c r="U29" s="11"/>
    </row>
    <row r="30" spans="1:21" s="10" customFormat="1" ht="15.75" customHeight="1">
      <c r="A30" s="168" t="s">
        <v>7</v>
      </c>
      <c r="B30" s="439">
        <f>'滞納者データ'!B31</f>
        <v>54250</v>
      </c>
      <c r="C30" s="137"/>
      <c r="D30" s="277" t="s">
        <v>147</v>
      </c>
      <c r="E30" s="442"/>
      <c r="F30" s="288"/>
      <c r="G30" s="436"/>
      <c r="H30" s="290"/>
      <c r="I30" s="291"/>
      <c r="J30" s="292"/>
      <c r="K30" s="143"/>
      <c r="L30" s="148"/>
      <c r="M30" s="297"/>
      <c r="N30" s="187"/>
      <c r="O30" s="188"/>
      <c r="P30" s="298">
        <v>4</v>
      </c>
      <c r="Q30" s="187">
        <v>0</v>
      </c>
      <c r="R30" s="188">
        <v>50</v>
      </c>
      <c r="S30" s="11"/>
      <c r="T30" s="11"/>
      <c r="U30" s="11"/>
    </row>
    <row r="31" spans="1:21" s="10" customFormat="1" ht="15.75" customHeight="1">
      <c r="A31" s="168" t="s">
        <v>30</v>
      </c>
      <c r="B31" s="439">
        <f>'滞納者データ'!B32</f>
        <v>26944</v>
      </c>
      <c r="C31" s="137">
        <v>1</v>
      </c>
      <c r="D31" s="277" t="s">
        <v>195</v>
      </c>
      <c r="E31" s="442">
        <f>'介護保険第一号被保険者データ '!G32</f>
        <v>5065</v>
      </c>
      <c r="F31" s="288" t="s">
        <v>135</v>
      </c>
      <c r="G31" s="436">
        <v>36</v>
      </c>
      <c r="H31" s="290">
        <f t="shared" si="2"/>
        <v>0.007107601184600198</v>
      </c>
      <c r="I31" s="291" t="s">
        <v>131</v>
      </c>
      <c r="J31" s="292">
        <v>452250</v>
      </c>
      <c r="K31" s="143" t="s">
        <v>240</v>
      </c>
      <c r="L31" s="148" t="s">
        <v>294</v>
      </c>
      <c r="M31" s="297">
        <v>1</v>
      </c>
      <c r="N31" s="187">
        <v>1</v>
      </c>
      <c r="O31" s="303" t="s">
        <v>245</v>
      </c>
      <c r="P31" s="298">
        <v>5</v>
      </c>
      <c r="Q31" s="187">
        <v>0</v>
      </c>
      <c r="R31" s="188">
        <v>17</v>
      </c>
      <c r="S31" s="11"/>
      <c r="T31" s="11"/>
      <c r="U31" s="11"/>
    </row>
    <row r="32" spans="1:21" s="10" customFormat="1" ht="30" customHeight="1">
      <c r="A32" s="168" t="s">
        <v>31</v>
      </c>
      <c r="B32" s="439">
        <f>'滞納者データ'!B33</f>
        <v>17526</v>
      </c>
      <c r="C32" s="137">
        <v>1</v>
      </c>
      <c r="D32" s="277" t="s">
        <v>198</v>
      </c>
      <c r="E32" s="442">
        <f>'介護保険第一号被保険者データ '!G33</f>
        <v>1889</v>
      </c>
      <c r="F32" s="288" t="s">
        <v>135</v>
      </c>
      <c r="G32" s="436">
        <v>9</v>
      </c>
      <c r="H32" s="290">
        <f t="shared" si="2"/>
        <v>0.004764425622022234</v>
      </c>
      <c r="I32" s="291" t="s">
        <v>130</v>
      </c>
      <c r="J32" s="292">
        <v>120224</v>
      </c>
      <c r="K32" s="143" t="s">
        <v>240</v>
      </c>
      <c r="L32" s="275" t="s">
        <v>257</v>
      </c>
      <c r="M32" s="297"/>
      <c r="N32" s="187">
        <v>1</v>
      </c>
      <c r="O32" s="188" t="s">
        <v>290</v>
      </c>
      <c r="P32" s="298">
        <v>0</v>
      </c>
      <c r="Q32" s="187">
        <v>0</v>
      </c>
      <c r="R32" s="188">
        <v>0</v>
      </c>
      <c r="S32" s="11"/>
      <c r="T32" s="11"/>
      <c r="U32" s="11"/>
    </row>
    <row r="33" spans="1:21" s="10" customFormat="1" ht="15.75" customHeight="1">
      <c r="A33" s="168" t="s">
        <v>32</v>
      </c>
      <c r="B33" s="439">
        <f>'滞納者データ'!B34</f>
        <v>30998</v>
      </c>
      <c r="C33" s="137">
        <v>1</v>
      </c>
      <c r="D33" s="277" t="s">
        <v>138</v>
      </c>
      <c r="E33" s="442">
        <f>'介護保険第一号被保険者データ '!E34+'介護保険第一号被保険者データ '!G34</f>
        <v>11281</v>
      </c>
      <c r="F33" s="288" t="s">
        <v>169</v>
      </c>
      <c r="G33" s="436">
        <v>299</v>
      </c>
      <c r="H33" s="290">
        <f t="shared" si="2"/>
        <v>0.02650474248736814</v>
      </c>
      <c r="I33" s="291" t="s">
        <v>130</v>
      </c>
      <c r="J33" s="292">
        <v>5555594</v>
      </c>
      <c r="K33" s="143" t="s">
        <v>240</v>
      </c>
      <c r="L33" s="148" t="s">
        <v>285</v>
      </c>
      <c r="M33" s="297"/>
      <c r="N33" s="187">
        <v>1</v>
      </c>
      <c r="O33" s="303" t="s">
        <v>245</v>
      </c>
      <c r="P33" s="298">
        <v>0</v>
      </c>
      <c r="Q33" s="187">
        <v>0</v>
      </c>
      <c r="R33" s="188">
        <v>0</v>
      </c>
      <c r="S33" s="11"/>
      <c r="T33" s="11"/>
      <c r="U33" s="11"/>
    </row>
    <row r="34" spans="1:21" s="10" customFormat="1" ht="15.75" customHeight="1">
      <c r="A34" s="168" t="s">
        <v>34</v>
      </c>
      <c r="B34" s="439">
        <f>'滞納者データ'!B35</f>
        <v>27517</v>
      </c>
      <c r="C34" s="137">
        <v>1</v>
      </c>
      <c r="D34" s="277" t="s">
        <v>199</v>
      </c>
      <c r="E34" s="442">
        <f>'介護保険第一号被保険者データ '!E35+'介護保険第一号被保険者データ '!G35</f>
        <v>8339</v>
      </c>
      <c r="F34" s="288" t="s">
        <v>169</v>
      </c>
      <c r="G34" s="436">
        <v>55</v>
      </c>
      <c r="H34" s="290">
        <f t="shared" si="2"/>
        <v>0.006595515049766159</v>
      </c>
      <c r="I34" s="291" t="s">
        <v>130</v>
      </c>
      <c r="J34" s="292">
        <v>211884</v>
      </c>
      <c r="K34" s="143" t="s">
        <v>240</v>
      </c>
      <c r="L34" s="148" t="s">
        <v>304</v>
      </c>
      <c r="M34" s="297">
        <v>1</v>
      </c>
      <c r="N34" s="187"/>
      <c r="O34" s="188"/>
      <c r="P34" s="298">
        <v>6</v>
      </c>
      <c r="Q34" s="187">
        <v>0</v>
      </c>
      <c r="R34" s="188">
        <v>3</v>
      </c>
      <c r="S34" s="11"/>
      <c r="T34" s="11"/>
      <c r="U34" s="11"/>
    </row>
    <row r="35" spans="1:21" s="10" customFormat="1" ht="15.75" customHeight="1">
      <c r="A35" s="168" t="s">
        <v>33</v>
      </c>
      <c r="B35" s="439">
        <f>'滞納者データ'!B36</f>
        <v>15558</v>
      </c>
      <c r="C35" s="137">
        <v>1</v>
      </c>
      <c r="D35" s="277" t="s">
        <v>189</v>
      </c>
      <c r="E35" s="442">
        <f>'介護保険第一号被保険者データ '!G36</f>
        <v>1977</v>
      </c>
      <c r="F35" s="288" t="s">
        <v>135</v>
      </c>
      <c r="G35" s="436">
        <v>5</v>
      </c>
      <c r="H35" s="290">
        <f t="shared" si="2"/>
        <v>0.0025290844714213456</v>
      </c>
      <c r="I35" s="291" t="s">
        <v>130</v>
      </c>
      <c r="J35" s="292">
        <v>61600</v>
      </c>
      <c r="K35" s="143" t="s">
        <v>240</v>
      </c>
      <c r="L35" s="148" t="s">
        <v>252</v>
      </c>
      <c r="M35" s="297"/>
      <c r="N35" s="187">
        <v>1</v>
      </c>
      <c r="O35" s="303" t="s">
        <v>245</v>
      </c>
      <c r="P35" s="298">
        <v>4</v>
      </c>
      <c r="Q35" s="187">
        <v>0</v>
      </c>
      <c r="R35" s="188">
        <v>12</v>
      </c>
      <c r="S35" s="11"/>
      <c r="T35" s="11"/>
      <c r="U35" s="11"/>
    </row>
    <row r="36" spans="1:21" s="10" customFormat="1" ht="15.75" customHeight="1">
      <c r="A36" s="168" t="s">
        <v>6</v>
      </c>
      <c r="B36" s="439">
        <f>'滞納者データ'!B37</f>
        <v>27192</v>
      </c>
      <c r="C36" s="137">
        <v>1</v>
      </c>
      <c r="D36" s="277" t="s">
        <v>200</v>
      </c>
      <c r="E36" s="442">
        <f>'介護保険第一号被保険者データ '!G37</f>
        <v>3096</v>
      </c>
      <c r="F36" s="288" t="s">
        <v>135</v>
      </c>
      <c r="G36" s="436">
        <v>7</v>
      </c>
      <c r="H36" s="290">
        <f t="shared" si="2"/>
        <v>0.0022609819121447027</v>
      </c>
      <c r="I36" s="291" t="s">
        <v>130</v>
      </c>
      <c r="J36" s="292">
        <v>111280</v>
      </c>
      <c r="K36" s="143" t="s">
        <v>240</v>
      </c>
      <c r="L36" s="148" t="s">
        <v>308</v>
      </c>
      <c r="M36" s="297"/>
      <c r="N36" s="187">
        <v>1</v>
      </c>
      <c r="O36" s="303" t="s">
        <v>245</v>
      </c>
      <c r="P36" s="298">
        <v>0</v>
      </c>
      <c r="Q36" s="187">
        <v>0</v>
      </c>
      <c r="R36" s="188">
        <v>4</v>
      </c>
      <c r="S36" s="11"/>
      <c r="T36" s="11"/>
      <c r="U36" s="11"/>
    </row>
    <row r="37" spans="1:21" s="10" customFormat="1" ht="15.75" customHeight="1">
      <c r="A37" s="168" t="s">
        <v>35</v>
      </c>
      <c r="B37" s="439">
        <f>'滞納者データ'!B38</f>
        <v>28977</v>
      </c>
      <c r="C37" s="137">
        <v>1</v>
      </c>
      <c r="D37" s="277" t="s">
        <v>194</v>
      </c>
      <c r="E37" s="442"/>
      <c r="F37" s="288" t="s">
        <v>310</v>
      </c>
      <c r="G37" s="436">
        <v>21</v>
      </c>
      <c r="H37" s="290"/>
      <c r="I37" s="291" t="s">
        <v>130</v>
      </c>
      <c r="J37" s="293">
        <v>361825</v>
      </c>
      <c r="K37" s="143" t="s">
        <v>240</v>
      </c>
      <c r="L37" s="148" t="s">
        <v>253</v>
      </c>
      <c r="M37" s="297">
        <v>1</v>
      </c>
      <c r="N37" s="187"/>
      <c r="O37" s="188" t="s">
        <v>290</v>
      </c>
      <c r="P37" s="298">
        <v>0</v>
      </c>
      <c r="Q37" s="187">
        <v>0</v>
      </c>
      <c r="R37" s="188">
        <v>6</v>
      </c>
      <c r="S37" s="11"/>
      <c r="T37" s="11"/>
      <c r="U37" s="11"/>
    </row>
    <row r="38" spans="1:21" s="10" customFormat="1" ht="15.75" customHeight="1">
      <c r="A38" s="168" t="s">
        <v>36</v>
      </c>
      <c r="B38" s="439">
        <f>'滞納者データ'!B39</f>
        <v>12865</v>
      </c>
      <c r="C38" s="137">
        <v>1</v>
      </c>
      <c r="D38" s="277" t="s">
        <v>194</v>
      </c>
      <c r="E38" s="442">
        <f>'介護保険第一号被保険者データ '!G39</f>
        <v>1398</v>
      </c>
      <c r="F38" s="288" t="s">
        <v>135</v>
      </c>
      <c r="G38" s="436">
        <v>14</v>
      </c>
      <c r="H38" s="290">
        <f t="shared" si="2"/>
        <v>0.010014306151645207</v>
      </c>
      <c r="I38" s="291" t="s">
        <v>130</v>
      </c>
      <c r="J38" s="292">
        <v>182565</v>
      </c>
      <c r="K38" s="143" t="s">
        <v>240</v>
      </c>
      <c r="L38" s="148" t="s">
        <v>319</v>
      </c>
      <c r="M38" s="297"/>
      <c r="N38" s="187">
        <v>1</v>
      </c>
      <c r="O38" s="188" t="s">
        <v>290</v>
      </c>
      <c r="P38" s="298">
        <v>0</v>
      </c>
      <c r="Q38" s="187">
        <v>0</v>
      </c>
      <c r="R38" s="188">
        <v>2</v>
      </c>
      <c r="S38" s="11"/>
      <c r="T38" s="11"/>
      <c r="U38" s="11"/>
    </row>
    <row r="39" spans="1:21" s="10" customFormat="1" ht="15.75" customHeight="1">
      <c r="A39" s="168" t="s">
        <v>20</v>
      </c>
      <c r="B39" s="439">
        <f>'滞納者データ'!B40</f>
        <v>4182</v>
      </c>
      <c r="C39" s="137">
        <v>1</v>
      </c>
      <c r="D39" s="277" t="s">
        <v>194</v>
      </c>
      <c r="E39" s="442">
        <f>'介護保険第一号被保険者データ '!G40</f>
        <v>390</v>
      </c>
      <c r="F39" s="288" t="s">
        <v>135</v>
      </c>
      <c r="G39" s="436">
        <v>0</v>
      </c>
      <c r="H39" s="290">
        <f t="shared" si="2"/>
        <v>0</v>
      </c>
      <c r="I39" s="291" t="s">
        <v>130</v>
      </c>
      <c r="J39" s="292">
        <v>0</v>
      </c>
      <c r="K39" s="143"/>
      <c r="L39" s="148" t="s">
        <v>261</v>
      </c>
      <c r="M39" s="297">
        <v>1</v>
      </c>
      <c r="N39" s="187"/>
      <c r="O39" s="188"/>
      <c r="P39" s="298">
        <v>0</v>
      </c>
      <c r="Q39" s="187">
        <v>0</v>
      </c>
      <c r="R39" s="188">
        <v>0</v>
      </c>
      <c r="S39" s="11"/>
      <c r="T39" s="11"/>
      <c r="U39" s="11"/>
    </row>
    <row r="40" spans="1:21" s="10" customFormat="1" ht="15.75" customHeight="1">
      <c r="A40" s="168" t="s">
        <v>19</v>
      </c>
      <c r="B40" s="439">
        <f>'滞納者データ'!B41</f>
        <v>3091</v>
      </c>
      <c r="C40" s="137">
        <v>1</v>
      </c>
      <c r="D40" s="277" t="s">
        <v>194</v>
      </c>
      <c r="E40" s="442">
        <f>'介護保険第一号被保険者データ '!G41</f>
        <v>290</v>
      </c>
      <c r="F40" s="288" t="s">
        <v>135</v>
      </c>
      <c r="G40" s="436">
        <v>0</v>
      </c>
      <c r="H40" s="290">
        <f t="shared" si="2"/>
        <v>0</v>
      </c>
      <c r="I40" s="291"/>
      <c r="J40" s="293">
        <v>0</v>
      </c>
      <c r="K40" s="143" t="s">
        <v>240</v>
      </c>
      <c r="L40" s="148" t="s">
        <v>242</v>
      </c>
      <c r="M40" s="297"/>
      <c r="N40" s="187">
        <v>1</v>
      </c>
      <c r="O40" s="188" t="s">
        <v>291</v>
      </c>
      <c r="P40" s="298">
        <v>0</v>
      </c>
      <c r="Q40" s="187">
        <v>0</v>
      </c>
      <c r="R40" s="188">
        <v>1</v>
      </c>
      <c r="S40" s="11"/>
      <c r="T40" s="11"/>
      <c r="U40" s="11"/>
    </row>
    <row r="41" spans="1:21" s="10" customFormat="1" ht="15.75" customHeight="1">
      <c r="A41" s="168" t="s">
        <v>37</v>
      </c>
      <c r="B41" s="439">
        <f>'滞納者データ'!B42</f>
        <v>1990</v>
      </c>
      <c r="C41" s="137">
        <v>1</v>
      </c>
      <c r="D41" s="277" t="s">
        <v>194</v>
      </c>
      <c r="E41" s="442">
        <f>'介護保険第一号被保険者データ '!G42</f>
        <v>193</v>
      </c>
      <c r="F41" s="288" t="s">
        <v>135</v>
      </c>
      <c r="G41" s="436">
        <v>0</v>
      </c>
      <c r="H41" s="290">
        <f t="shared" si="2"/>
        <v>0</v>
      </c>
      <c r="I41" s="291"/>
      <c r="J41" s="289">
        <v>0</v>
      </c>
      <c r="K41" s="143" t="s">
        <v>240</v>
      </c>
      <c r="L41" s="148" t="s">
        <v>248</v>
      </c>
      <c r="M41" s="297"/>
      <c r="N41" s="187">
        <v>1</v>
      </c>
      <c r="O41" s="188" t="s">
        <v>291</v>
      </c>
      <c r="P41" s="298">
        <v>0</v>
      </c>
      <c r="Q41" s="187">
        <v>0</v>
      </c>
      <c r="R41" s="188">
        <v>0</v>
      </c>
      <c r="S41" s="11"/>
      <c r="T41" s="11"/>
      <c r="U41" s="11"/>
    </row>
    <row r="42" spans="1:21" s="10" customFormat="1" ht="15.75" customHeight="1">
      <c r="A42" s="168" t="s">
        <v>11</v>
      </c>
      <c r="B42" s="439">
        <f>'滞納者データ'!B43</f>
        <v>117238</v>
      </c>
      <c r="C42" s="137">
        <v>1</v>
      </c>
      <c r="D42" s="277" t="s">
        <v>189</v>
      </c>
      <c r="E42" s="442"/>
      <c r="F42" s="288" t="s">
        <v>120</v>
      </c>
      <c r="G42" s="436"/>
      <c r="H42" s="290"/>
      <c r="I42" s="291" t="s">
        <v>130</v>
      </c>
      <c r="J42" s="338">
        <v>17961382</v>
      </c>
      <c r="K42" s="143" t="s">
        <v>240</v>
      </c>
      <c r="L42" s="148" t="s">
        <v>318</v>
      </c>
      <c r="M42" s="297">
        <v>1</v>
      </c>
      <c r="N42" s="187"/>
      <c r="O42" s="188" t="s">
        <v>290</v>
      </c>
      <c r="P42" s="298">
        <v>0</v>
      </c>
      <c r="Q42" s="187">
        <v>0</v>
      </c>
      <c r="R42" s="188">
        <v>113</v>
      </c>
      <c r="S42" s="11"/>
      <c r="T42" s="11"/>
      <c r="U42" s="11"/>
    </row>
    <row r="43" spans="1:21" s="10" customFormat="1" ht="15.75" customHeight="1">
      <c r="A43" s="168" t="s">
        <v>38</v>
      </c>
      <c r="B43" s="439">
        <f>'滞納者データ'!B44</f>
        <v>64215</v>
      </c>
      <c r="C43" s="137">
        <v>1</v>
      </c>
      <c r="D43" s="277" t="s">
        <v>138</v>
      </c>
      <c r="E43" s="442">
        <f>'介護保険第一号被保険者データ '!G44</f>
        <v>9699</v>
      </c>
      <c r="F43" s="288" t="s">
        <v>135</v>
      </c>
      <c r="G43" s="436">
        <v>10</v>
      </c>
      <c r="H43" s="290">
        <f t="shared" si="2"/>
        <v>0.0010310341272296113</v>
      </c>
      <c r="I43" s="291" t="s">
        <v>130</v>
      </c>
      <c r="J43" s="338" t="s">
        <v>64</v>
      </c>
      <c r="K43" s="143" t="s">
        <v>240</v>
      </c>
      <c r="L43" s="148" t="s">
        <v>264</v>
      </c>
      <c r="M43" s="297"/>
      <c r="N43" s="187">
        <v>1</v>
      </c>
      <c r="O43" s="303" t="s">
        <v>245</v>
      </c>
      <c r="P43" s="298" t="s">
        <v>64</v>
      </c>
      <c r="Q43" s="187" t="s">
        <v>64</v>
      </c>
      <c r="R43" s="188" t="s">
        <v>64</v>
      </c>
      <c r="S43" s="11"/>
      <c r="T43" s="11"/>
      <c r="U43" s="11"/>
    </row>
    <row r="44" spans="1:21" s="10" customFormat="1" ht="15.75" customHeight="1" thickBot="1">
      <c r="A44" s="343" t="s">
        <v>39</v>
      </c>
      <c r="B44" s="439">
        <f>'滞納者データ'!B45</f>
        <v>16518</v>
      </c>
      <c r="C44" s="361">
        <v>1</v>
      </c>
      <c r="D44" s="362" t="s">
        <v>200</v>
      </c>
      <c r="E44" s="443">
        <f>'介護保険第一号被保険者データ '!C45+'介護保険第一号被保険者データ '!E45+'介護保険第一号被保険者データ '!G45+'介護保険第一号被保険者データ '!I45</f>
        <v>8545</v>
      </c>
      <c r="F44" s="363" t="s">
        <v>316</v>
      </c>
      <c r="G44" s="437">
        <v>33</v>
      </c>
      <c r="H44" s="290">
        <f t="shared" si="2"/>
        <v>0.0038619075482738442</v>
      </c>
      <c r="I44" s="364" t="s">
        <v>130</v>
      </c>
      <c r="J44" s="365">
        <v>397328</v>
      </c>
      <c r="K44" s="366" t="s">
        <v>240</v>
      </c>
      <c r="L44" s="367" t="s">
        <v>248</v>
      </c>
      <c r="M44" s="368"/>
      <c r="N44" s="369">
        <v>1</v>
      </c>
      <c r="O44" s="370" t="s">
        <v>291</v>
      </c>
      <c r="P44" s="371">
        <v>0</v>
      </c>
      <c r="Q44" s="369">
        <v>0</v>
      </c>
      <c r="R44" s="370">
        <v>1</v>
      </c>
      <c r="S44" s="11"/>
      <c r="T44" s="11"/>
      <c r="U44" s="11"/>
    </row>
    <row r="45" spans="1:21" ht="24" customHeight="1" thickBot="1">
      <c r="A45" s="79" t="s">
        <v>42</v>
      </c>
      <c r="B45" s="440">
        <f>SUM(B4:B44)</f>
        <v>2000369</v>
      </c>
      <c r="C45" s="76">
        <f>SUM(C4:C44)</f>
        <v>34</v>
      </c>
      <c r="D45" s="77"/>
      <c r="E45" s="444">
        <f>SUM(E4:E44)</f>
        <v>547131</v>
      </c>
      <c r="F45" s="78"/>
      <c r="G45" s="438">
        <f>SUM(G4:G44)</f>
        <v>21430</v>
      </c>
      <c r="H45" s="294">
        <f t="shared" si="2"/>
        <v>0.03916795063705036</v>
      </c>
      <c r="I45" s="294"/>
      <c r="J45" s="295"/>
      <c r="K45" s="296"/>
      <c r="L45" s="141"/>
      <c r="M45" s="299"/>
      <c r="N45" s="295"/>
      <c r="O45" s="296"/>
      <c r="P45" s="300">
        <f>SUM(P4:P44)</f>
        <v>113</v>
      </c>
      <c r="Q45" s="300">
        <f>SUM(Q4:Q44)</f>
        <v>0</v>
      </c>
      <c r="R45" s="301">
        <f>SUM(R4:R44)</f>
        <v>532</v>
      </c>
      <c r="S45" s="1"/>
      <c r="T45" s="1"/>
      <c r="U45" s="1"/>
    </row>
    <row r="46" spans="1:21" ht="24" customHeight="1">
      <c r="A46" s="6"/>
      <c r="B46" s="7"/>
      <c r="C46" s="7"/>
      <c r="D46" s="8"/>
      <c r="E46" s="144"/>
      <c r="F46" s="1"/>
      <c r="G46" s="19"/>
      <c r="H46" s="51"/>
      <c r="I46" s="51"/>
      <c r="J46" s="5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 customHeight="1">
      <c r="A47" s="6"/>
      <c r="B47" s="7"/>
      <c r="C47" s="7"/>
      <c r="D47" s="8"/>
      <c r="E47" s="14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.75">
      <c r="A48" s="1"/>
      <c r="B48" s="1"/>
      <c r="C48" s="1"/>
      <c r="D48" s="8"/>
      <c r="E48" s="14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.75">
      <c r="A49" s="1"/>
      <c r="B49" s="1"/>
      <c r="C49" s="1"/>
      <c r="D49" s="8"/>
      <c r="E49" s="14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.75">
      <c r="A50" s="1"/>
      <c r="B50" s="1"/>
      <c r="C50" s="1"/>
      <c r="D50" s="8"/>
      <c r="E50" s="14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.75">
      <c r="A51" s="1"/>
      <c r="B51" s="1"/>
      <c r="C51" s="1"/>
      <c r="D51" s="8"/>
      <c r="E51" s="14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.75">
      <c r="A52" s="1"/>
      <c r="B52" s="1"/>
      <c r="C52" s="1"/>
      <c r="D52" s="8"/>
      <c r="E52" s="14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.75">
      <c r="A53" s="1"/>
      <c r="B53" s="1"/>
      <c r="C53" s="1"/>
      <c r="D53" s="8"/>
      <c r="E53" s="14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.75">
      <c r="A54" s="1"/>
      <c r="B54" s="1"/>
      <c r="C54" s="1"/>
      <c r="D54" s="8"/>
      <c r="E54" s="14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.75">
      <c r="A55" s="1"/>
      <c r="B55" s="1"/>
      <c r="C55" s="1"/>
      <c r="D55" s="8"/>
      <c r="E55" s="14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.75">
      <c r="A56" s="1"/>
      <c r="B56" s="1"/>
      <c r="C56" s="1"/>
      <c r="D56" s="8"/>
      <c r="E56" s="14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.75">
      <c r="A57" s="1"/>
      <c r="B57" s="1"/>
      <c r="C57" s="1"/>
      <c r="D57" s="8"/>
      <c r="E57" s="14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.75">
      <c r="A58" s="1"/>
      <c r="B58" s="1"/>
      <c r="C58" s="1"/>
      <c r="D58" s="8"/>
      <c r="E58" s="14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.75">
      <c r="A59" s="1"/>
      <c r="B59" s="1"/>
      <c r="C59" s="1"/>
      <c r="D59" s="8"/>
      <c r="E59" s="14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.75">
      <c r="A60" s="1"/>
      <c r="B60" s="1"/>
      <c r="C60" s="1"/>
      <c r="D60" s="8"/>
      <c r="E60" s="14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8.75">
      <c r="B61" s="1"/>
      <c r="C61" s="1"/>
      <c r="D61" s="8"/>
      <c r="E61" s="14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8.75">
      <c r="B62" s="1"/>
      <c r="C62" s="1"/>
      <c r="D62" s="8"/>
      <c r="E62" s="14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8.75">
      <c r="B63" s="1"/>
      <c r="C63" s="1"/>
      <c r="D63" s="8"/>
      <c r="E63" s="14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8.75">
      <c r="B64" s="1"/>
      <c r="C64" s="1"/>
      <c r="D64" s="8"/>
      <c r="E64" s="14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8.75">
      <c r="B65" s="1"/>
      <c r="C65" s="1"/>
      <c r="D65" s="8"/>
      <c r="E65" s="14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8.75">
      <c r="B66" s="1"/>
      <c r="C66" s="1"/>
      <c r="D66" s="8"/>
      <c r="E66" s="14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8.75">
      <c r="B67" s="1"/>
      <c r="C67" s="1"/>
      <c r="D67" s="8"/>
      <c r="E67" s="14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8.75">
      <c r="B68" s="1"/>
      <c r="C68" s="1"/>
      <c r="D68" s="8"/>
      <c r="E68" s="14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8.75">
      <c r="B69" s="1"/>
      <c r="C69" s="1"/>
      <c r="D69" s="8"/>
      <c r="E69" s="14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8.75">
      <c r="B70" s="1"/>
      <c r="C70" s="1"/>
      <c r="D70" s="8"/>
      <c r="E70" s="1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8.75">
      <c r="B71" s="1"/>
      <c r="C71" s="1"/>
      <c r="D71" s="8"/>
      <c r="E71" s="14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8.75">
      <c r="B72" s="1"/>
      <c r="C72" s="1"/>
      <c r="D72" s="8"/>
      <c r="E72" s="14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8.75">
      <c r="B73" s="1"/>
      <c r="C73" s="1"/>
      <c r="D73" s="8"/>
      <c r="E73" s="14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8.75">
      <c r="B74" s="1"/>
      <c r="C74" s="1"/>
      <c r="D74" s="8"/>
      <c r="E74" s="14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8.75">
      <c r="B75" s="1"/>
      <c r="C75" s="1"/>
      <c r="D75" s="8"/>
      <c r="E75" s="14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8.75">
      <c r="B76" s="1"/>
      <c r="C76" s="1"/>
      <c r="D76" s="8"/>
      <c r="E76" s="14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8.75">
      <c r="B77" s="1"/>
      <c r="C77" s="1"/>
      <c r="D77" s="8"/>
      <c r="E77" s="14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8.75">
      <c r="B78" s="1"/>
      <c r="C78" s="1"/>
      <c r="D78" s="8"/>
      <c r="E78" s="14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8.75">
      <c r="B79" s="1"/>
      <c r="C79" s="1"/>
      <c r="D79" s="8"/>
      <c r="E79" s="14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8.75">
      <c r="B80" s="1"/>
      <c r="C80" s="1"/>
      <c r="D80" s="8"/>
      <c r="E80" s="14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8.75">
      <c r="B81" s="1"/>
      <c r="C81" s="1"/>
      <c r="D81" s="8"/>
      <c r="E81" s="14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8.75">
      <c r="B82" s="1"/>
      <c r="C82" s="1"/>
      <c r="D82" s="8"/>
      <c r="E82" s="14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8.75">
      <c r="B83" s="1"/>
      <c r="C83" s="1"/>
      <c r="D83" s="8"/>
      <c r="E83" s="1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8.75">
      <c r="B84" s="1"/>
      <c r="C84" s="1"/>
      <c r="D84" s="8"/>
      <c r="E84" s="14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8.75">
      <c r="B85" s="1"/>
      <c r="C85" s="1"/>
      <c r="D85" s="8"/>
      <c r="E85" s="14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8.75">
      <c r="B86" s="1"/>
      <c r="C86" s="1"/>
      <c r="D86" s="8"/>
      <c r="E86" s="14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8.75">
      <c r="B87" s="1"/>
      <c r="C87" s="1"/>
      <c r="D87" s="8"/>
      <c r="E87" s="14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8.75">
      <c r="B88" s="1"/>
      <c r="C88" s="1"/>
      <c r="D88" s="8"/>
      <c r="E88" s="14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8.75">
      <c r="B89" s="1"/>
      <c r="C89" s="1"/>
      <c r="D89" s="8"/>
      <c r="E89" s="14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8.75">
      <c r="B90" s="1"/>
      <c r="C90" s="1"/>
      <c r="D90" s="8"/>
      <c r="E90" s="14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8.75">
      <c r="B91" s="1"/>
      <c r="C91" s="1"/>
      <c r="D91" s="8"/>
      <c r="E91" s="14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8.75">
      <c r="B92" s="1"/>
      <c r="C92" s="1"/>
      <c r="D92" s="8"/>
      <c r="E92" s="1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8.75">
      <c r="B93" s="1"/>
      <c r="C93" s="1"/>
      <c r="D93" s="8"/>
      <c r="E93" s="14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8.75">
      <c r="B94" s="1"/>
      <c r="C94" s="1"/>
      <c r="D94" s="8"/>
      <c r="E94" s="14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8.75">
      <c r="B95" s="1"/>
      <c r="C95" s="1"/>
      <c r="D95" s="8"/>
      <c r="E95" s="14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8.75">
      <c r="B96" s="1"/>
      <c r="C96" s="1"/>
      <c r="D96" s="8"/>
      <c r="E96" s="14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8.75">
      <c r="B97" s="1"/>
      <c r="C97" s="1"/>
      <c r="D97" s="8"/>
      <c r="E97" s="14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8.75">
      <c r="B98" s="1"/>
      <c r="C98" s="1"/>
      <c r="D98" s="8"/>
      <c r="E98" s="14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8.75">
      <c r="B99" s="1"/>
      <c r="C99" s="1"/>
      <c r="D99" s="8"/>
      <c r="E99" s="1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8.75">
      <c r="B100" s="1"/>
      <c r="C100" s="1"/>
      <c r="D100" s="8"/>
      <c r="E100" s="14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8.75">
      <c r="B101" s="1"/>
      <c r="C101" s="1"/>
      <c r="D101" s="8"/>
      <c r="E101" s="14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8.75">
      <c r="B102" s="1"/>
      <c r="C102" s="1"/>
      <c r="D102" s="8"/>
      <c r="E102" s="14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8.75">
      <c r="B103" s="1"/>
      <c r="C103" s="1"/>
      <c r="D103" s="8"/>
      <c r="E103" s="14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8.75">
      <c r="B104" s="1"/>
      <c r="C104" s="1"/>
      <c r="D104" s="8"/>
      <c r="E104" s="14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8.75">
      <c r="B105" s="1"/>
      <c r="C105" s="1"/>
      <c r="D105" s="8"/>
      <c r="E105" s="14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8.75">
      <c r="B106" s="1"/>
      <c r="C106" s="1"/>
      <c r="D106" s="8"/>
      <c r="E106" s="14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8.75">
      <c r="B107" s="1"/>
      <c r="C107" s="1"/>
      <c r="D107" s="8"/>
      <c r="E107" s="14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8.75">
      <c r="B108" s="1"/>
      <c r="C108" s="1"/>
      <c r="D108" s="8"/>
      <c r="E108" s="14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8.75">
      <c r="B109" s="1"/>
      <c r="C109" s="1"/>
      <c r="D109" s="8"/>
      <c r="E109" s="14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8.75">
      <c r="B110" s="1"/>
      <c r="C110" s="1"/>
      <c r="D110" s="8"/>
      <c r="E110" s="14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8.75">
      <c r="B111" s="1"/>
      <c r="C111" s="1"/>
      <c r="D111" s="8"/>
      <c r="E111" s="14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8.75">
      <c r="B112" s="1"/>
      <c r="C112" s="1"/>
      <c r="D112" s="8"/>
      <c r="E112" s="14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8.75">
      <c r="B113" s="1"/>
      <c r="C113" s="1"/>
      <c r="D113" s="8"/>
      <c r="E113" s="14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8.75">
      <c r="B114" s="1"/>
      <c r="C114" s="1"/>
      <c r="D114" s="8"/>
      <c r="E114" s="14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8.75">
      <c r="B115" s="1"/>
      <c r="C115" s="1"/>
      <c r="D115" s="8"/>
      <c r="E115" s="14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8.75">
      <c r="B116" s="1"/>
      <c r="C116" s="1"/>
      <c r="D116" s="8"/>
      <c r="E116" s="14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8.75">
      <c r="B117" s="1"/>
      <c r="C117" s="1"/>
      <c r="D117" s="8"/>
      <c r="E117" s="14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8.75">
      <c r="B118" s="1"/>
      <c r="C118" s="1"/>
      <c r="D118" s="8"/>
      <c r="E118" s="14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8.75">
      <c r="B119" s="1"/>
      <c r="C119" s="1"/>
      <c r="D119" s="8"/>
      <c r="E119" s="14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8.75">
      <c r="B120" s="1"/>
      <c r="C120" s="1"/>
      <c r="D120" s="8"/>
      <c r="E120" s="14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8.75">
      <c r="B121" s="1"/>
      <c r="C121" s="1"/>
      <c r="D121" s="8"/>
      <c r="E121" s="14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8.75">
      <c r="B122" s="1"/>
      <c r="C122" s="1"/>
      <c r="D122" s="8"/>
      <c r="E122" s="14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8.75">
      <c r="B123" s="1"/>
      <c r="C123" s="1"/>
      <c r="D123" s="8"/>
      <c r="E123" s="14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8.75">
      <c r="B124" s="1"/>
      <c r="C124" s="1"/>
      <c r="D124" s="8"/>
      <c r="E124" s="14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8.75">
      <c r="B125" s="1"/>
      <c r="C125" s="1"/>
      <c r="D125" s="8"/>
      <c r="E125" s="14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8.75">
      <c r="B126" s="1"/>
      <c r="C126" s="1"/>
      <c r="D126" s="8"/>
      <c r="E126" s="14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8.75">
      <c r="B127" s="1"/>
      <c r="C127" s="1"/>
      <c r="D127" s="8"/>
      <c r="E127" s="14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8.75">
      <c r="B128" s="1"/>
      <c r="C128" s="1"/>
      <c r="D128" s="8"/>
      <c r="E128" s="14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8.75">
      <c r="B129" s="1"/>
      <c r="C129" s="1"/>
      <c r="D129" s="8"/>
      <c r="E129" s="14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8.75">
      <c r="B130" s="1"/>
      <c r="C130" s="1"/>
      <c r="D130" s="8"/>
      <c r="E130" s="14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8.75">
      <c r="B131" s="1"/>
      <c r="C131" s="1"/>
      <c r="D131" s="8"/>
      <c r="E131" s="14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8.75">
      <c r="B132" s="1"/>
      <c r="C132" s="1"/>
      <c r="D132" s="8"/>
      <c r="E132" s="14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8.75">
      <c r="B133" s="1"/>
      <c r="C133" s="1"/>
      <c r="D133" s="8"/>
      <c r="E133" s="14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8.75">
      <c r="B134" s="1"/>
      <c r="C134" s="1"/>
      <c r="D134" s="8"/>
      <c r="E134" s="14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8.75">
      <c r="B135" s="1"/>
      <c r="C135" s="1"/>
      <c r="D135" s="8"/>
      <c r="E135" s="14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8.75">
      <c r="B136" s="1"/>
      <c r="C136" s="1"/>
      <c r="D136" s="8"/>
      <c r="E136" s="14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8.75">
      <c r="B137" s="1"/>
      <c r="C137" s="1"/>
      <c r="D137" s="8"/>
      <c r="E137" s="14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8.75">
      <c r="B138" s="1"/>
      <c r="C138" s="1"/>
      <c r="D138" s="8"/>
      <c r="E138" s="14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8.75">
      <c r="B139" s="1"/>
      <c r="C139" s="1"/>
      <c r="D139" s="8"/>
      <c r="E139" s="14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8.75">
      <c r="B140" s="1"/>
      <c r="C140" s="1"/>
      <c r="D140" s="8"/>
      <c r="E140" s="14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8.75">
      <c r="B141" s="1"/>
      <c r="C141" s="1"/>
      <c r="D141" s="8"/>
      <c r="E141" s="14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8.75">
      <c r="B142" s="1"/>
      <c r="C142" s="1"/>
      <c r="D142" s="8"/>
      <c r="E142" s="14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8.75">
      <c r="B143" s="1"/>
      <c r="C143" s="1"/>
      <c r="D143" s="8"/>
      <c r="E143" s="14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8.75">
      <c r="B144" s="1"/>
      <c r="C144" s="1"/>
      <c r="D144" s="8"/>
      <c r="E144" s="14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8.75">
      <c r="B145" s="1"/>
      <c r="C145" s="1"/>
      <c r="D145" s="8"/>
      <c r="E145" s="14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8.75">
      <c r="B146" s="1"/>
      <c r="C146" s="1"/>
      <c r="D146" s="8"/>
      <c r="E146" s="14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8.75">
      <c r="B147" s="1"/>
      <c r="C147" s="1"/>
      <c r="D147" s="8"/>
      <c r="E147" s="14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8.75">
      <c r="B148" s="1"/>
      <c r="C148" s="1"/>
      <c r="D148" s="8"/>
      <c r="E148" s="14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8.75">
      <c r="B149" s="1"/>
      <c r="C149" s="1"/>
      <c r="D149" s="8"/>
      <c r="E149" s="14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8.75">
      <c r="B150" s="1"/>
      <c r="C150" s="1"/>
      <c r="D150" s="8"/>
      <c r="E150" s="14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8.75">
      <c r="B151" s="1"/>
      <c r="C151" s="1"/>
      <c r="D151" s="8"/>
      <c r="E151" s="14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8.75">
      <c r="B152" s="1"/>
      <c r="C152" s="1"/>
      <c r="D152" s="8"/>
      <c r="E152" s="14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8.75">
      <c r="B153" s="1"/>
      <c r="C153" s="1"/>
      <c r="D153" s="8"/>
      <c r="E153" s="14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8.75">
      <c r="B154" s="1"/>
      <c r="C154" s="1"/>
      <c r="D154" s="8"/>
      <c r="E154" s="14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8.75">
      <c r="B155" s="1"/>
      <c r="C155" s="1"/>
      <c r="D155" s="8"/>
      <c r="E155" s="14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8.75">
      <c r="B156" s="1"/>
      <c r="C156" s="1"/>
      <c r="D156" s="8"/>
      <c r="E156" s="14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8.75">
      <c r="B157" s="1"/>
      <c r="C157" s="1"/>
      <c r="D157" s="8"/>
      <c r="E157" s="14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8.75">
      <c r="B158" s="1"/>
      <c r="C158" s="1"/>
      <c r="D158" s="8"/>
      <c r="E158" s="14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8.75">
      <c r="B159" s="1"/>
      <c r="C159" s="1"/>
      <c r="D159" s="8"/>
      <c r="E159" s="14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8.75">
      <c r="B160" s="1"/>
      <c r="C160" s="1"/>
      <c r="D160" s="8"/>
      <c r="E160" s="14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8.75">
      <c r="B161" s="1"/>
      <c r="C161" s="1"/>
      <c r="D161" s="8"/>
      <c r="E161" s="14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8.75">
      <c r="B162" s="1"/>
      <c r="C162" s="1"/>
      <c r="D162" s="8"/>
      <c r="E162" s="14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8.75">
      <c r="B163" s="1"/>
      <c r="C163" s="1"/>
      <c r="D163" s="8"/>
      <c r="E163" s="14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8.75">
      <c r="B164" s="1"/>
      <c r="C164" s="1"/>
      <c r="D164" s="8"/>
      <c r="E164" s="14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8.75">
      <c r="B165" s="1"/>
      <c r="C165" s="1"/>
      <c r="D165" s="8"/>
      <c r="E165" s="14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8.75">
      <c r="B166" s="1"/>
      <c r="C166" s="1"/>
      <c r="D166" s="8"/>
      <c r="E166" s="14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8.75">
      <c r="B167" s="1"/>
      <c r="C167" s="1"/>
      <c r="D167" s="8"/>
      <c r="E167" s="14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8.75">
      <c r="B168" s="1"/>
      <c r="C168" s="1"/>
      <c r="D168" s="8"/>
      <c r="E168" s="14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8.75">
      <c r="B169" s="1"/>
      <c r="C169" s="1"/>
      <c r="D169" s="8"/>
      <c r="E169" s="14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8.75">
      <c r="B170" s="1"/>
      <c r="C170" s="1"/>
      <c r="D170" s="8"/>
      <c r="E170" s="14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8.75">
      <c r="B171" s="1"/>
      <c r="C171" s="1"/>
      <c r="D171" s="8"/>
      <c r="E171" s="14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8.75">
      <c r="B172" s="1"/>
      <c r="C172" s="1"/>
      <c r="D172" s="8"/>
      <c r="E172" s="14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8.75">
      <c r="B173" s="1"/>
      <c r="C173" s="1"/>
      <c r="D173" s="8"/>
      <c r="E173" s="14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8.75">
      <c r="B174" s="1"/>
      <c r="C174" s="1"/>
      <c r="D174" s="8"/>
      <c r="E174" s="14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8.75">
      <c r="B175" s="1"/>
      <c r="C175" s="1"/>
      <c r="D175" s="8"/>
      <c r="E175" s="14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8.75">
      <c r="B176" s="1"/>
      <c r="C176" s="1"/>
      <c r="D176" s="8"/>
      <c r="E176" s="14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8.75">
      <c r="B177" s="1"/>
      <c r="C177" s="1"/>
      <c r="D177" s="8"/>
      <c r="E177" s="14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8.75">
      <c r="B178" s="1"/>
      <c r="C178" s="1"/>
      <c r="D178" s="8"/>
      <c r="E178" s="14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8.75">
      <c r="B179" s="1"/>
      <c r="C179" s="1"/>
      <c r="D179" s="8"/>
      <c r="E179" s="14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8.75">
      <c r="B180" s="1"/>
      <c r="C180" s="1"/>
      <c r="D180" s="8"/>
      <c r="E180" s="14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8.75">
      <c r="B181" s="1"/>
      <c r="C181" s="1"/>
      <c r="D181" s="8"/>
      <c r="E181" s="14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8.75">
      <c r="B182" s="1"/>
      <c r="C182" s="1"/>
      <c r="D182" s="8"/>
      <c r="E182" s="14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8.75">
      <c r="B183" s="1"/>
      <c r="C183" s="1"/>
      <c r="D183" s="8"/>
      <c r="E183" s="14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8.75">
      <c r="B184" s="1"/>
      <c r="C184" s="1"/>
      <c r="D184" s="8"/>
      <c r="E184" s="14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8.75">
      <c r="B185" s="1"/>
      <c r="C185" s="1"/>
      <c r="D185" s="8"/>
      <c r="E185" s="14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8.75">
      <c r="B186" s="1"/>
      <c r="C186" s="1"/>
      <c r="D186" s="8"/>
      <c r="E186" s="14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8.75">
      <c r="B187" s="1"/>
      <c r="C187" s="1"/>
      <c r="D187" s="8"/>
      <c r="E187" s="14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8.75">
      <c r="B188" s="1"/>
      <c r="C188" s="1"/>
      <c r="D188" s="8"/>
      <c r="E188" s="14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8.75">
      <c r="B189" s="1"/>
      <c r="C189" s="1"/>
      <c r="D189" s="8"/>
      <c r="E189" s="14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8.75">
      <c r="B190" s="1"/>
      <c r="C190" s="1"/>
      <c r="D190" s="8"/>
      <c r="E190" s="14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8.75">
      <c r="B191" s="1"/>
      <c r="C191" s="1"/>
      <c r="D191" s="8"/>
      <c r="E191" s="14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8.75">
      <c r="B192" s="1"/>
      <c r="C192" s="1"/>
      <c r="D192" s="8"/>
      <c r="E192" s="14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8.75">
      <c r="B193" s="1"/>
      <c r="C193" s="1"/>
      <c r="D193" s="8"/>
      <c r="E193" s="14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8.75">
      <c r="B194" s="1"/>
      <c r="C194" s="1"/>
      <c r="D194" s="8"/>
      <c r="E194" s="14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8.75">
      <c r="B195" s="1"/>
      <c r="C195" s="1"/>
      <c r="D195" s="8"/>
      <c r="E195" s="14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8.75">
      <c r="B196" s="1"/>
      <c r="C196" s="1"/>
      <c r="D196" s="8"/>
      <c r="E196" s="14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8.75">
      <c r="B197" s="1"/>
      <c r="C197" s="1"/>
      <c r="D197" s="8"/>
      <c r="E197" s="14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8.75">
      <c r="B198" s="1"/>
      <c r="C198" s="1"/>
      <c r="D198" s="8"/>
      <c r="E198" s="14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8.75">
      <c r="B199" s="1"/>
      <c r="C199" s="1"/>
      <c r="D199" s="8"/>
      <c r="E199" s="14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8.75">
      <c r="B200" s="1"/>
      <c r="C200" s="1"/>
      <c r="D200" s="8"/>
      <c r="E200" s="14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8.75">
      <c r="B201" s="1"/>
      <c r="C201" s="1"/>
      <c r="D201" s="8"/>
      <c r="E201" s="14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8.75">
      <c r="B202" s="1"/>
      <c r="C202" s="1"/>
      <c r="D202" s="8"/>
      <c r="E202" s="14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8.75">
      <c r="B203" s="1"/>
      <c r="C203" s="1"/>
      <c r="D203" s="8"/>
      <c r="E203" s="14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8.75">
      <c r="B204" s="1"/>
      <c r="C204" s="1"/>
      <c r="D204" s="8"/>
      <c r="E204" s="14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8.75">
      <c r="B205" s="1"/>
      <c r="C205" s="1"/>
      <c r="D205" s="8"/>
      <c r="E205" s="14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8.75">
      <c r="B206" s="1"/>
      <c r="C206" s="1"/>
      <c r="D206" s="8"/>
      <c r="E206" s="14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8.75">
      <c r="B207" s="1"/>
      <c r="C207" s="1"/>
      <c r="D207" s="8"/>
      <c r="E207" s="14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8.75">
      <c r="D208" s="9"/>
    </row>
    <row r="209" ht="18.75">
      <c r="D209" s="9"/>
    </row>
    <row r="210" ht="18.75">
      <c r="D210" s="9"/>
    </row>
    <row r="211" ht="18.75">
      <c r="D211" s="9"/>
    </row>
    <row r="212" ht="18.75">
      <c r="D212" s="9"/>
    </row>
    <row r="213" ht="18.75">
      <c r="D213" s="9"/>
    </row>
    <row r="214" ht="18.75">
      <c r="D214" s="9"/>
    </row>
    <row r="215" ht="18.75">
      <c r="D215" s="9"/>
    </row>
    <row r="216" ht="18.75">
      <c r="D216" s="9"/>
    </row>
    <row r="217" ht="18.75">
      <c r="D217" s="9"/>
    </row>
    <row r="218" ht="18.75">
      <c r="D218" s="9"/>
    </row>
    <row r="219" ht="18.75">
      <c r="D219" s="9"/>
    </row>
    <row r="220" ht="18.75">
      <c r="D220" s="9"/>
    </row>
    <row r="221" ht="18.75">
      <c r="D221" s="9"/>
    </row>
    <row r="222" ht="18.75">
      <c r="D222" s="9"/>
    </row>
    <row r="223" ht="18.75">
      <c r="D223" s="9"/>
    </row>
    <row r="224" ht="18.75">
      <c r="D224" s="9"/>
    </row>
    <row r="225" ht="18.75">
      <c r="D225" s="9"/>
    </row>
    <row r="226" ht="18.75">
      <c r="D226" s="9"/>
    </row>
    <row r="227" ht="18.75">
      <c r="D227" s="9"/>
    </row>
    <row r="228" ht="18.75">
      <c r="D228" s="9"/>
    </row>
    <row r="229" ht="18.75">
      <c r="D229" s="9"/>
    </row>
    <row r="230" ht="18.75">
      <c r="D230" s="9"/>
    </row>
    <row r="231" ht="18.75">
      <c r="D231" s="9"/>
    </row>
    <row r="232" ht="18.75">
      <c r="D232" s="9"/>
    </row>
    <row r="233" ht="18.75">
      <c r="D233" s="9"/>
    </row>
    <row r="234" ht="18.75">
      <c r="D234" s="9"/>
    </row>
    <row r="235" ht="18.75">
      <c r="D235" s="9"/>
    </row>
    <row r="236" ht="18.75">
      <c r="D236" s="9"/>
    </row>
    <row r="237" ht="18.75">
      <c r="D237" s="9"/>
    </row>
    <row r="238" ht="18.75">
      <c r="D238" s="9"/>
    </row>
    <row r="239" ht="18.75">
      <c r="D239" s="9"/>
    </row>
    <row r="240" ht="18.75">
      <c r="D240" s="9"/>
    </row>
    <row r="241" ht="18.75">
      <c r="D241" s="9"/>
    </row>
    <row r="242" ht="18.75">
      <c r="D242" s="9"/>
    </row>
    <row r="243" ht="18.75">
      <c r="D243" s="9"/>
    </row>
    <row r="244" ht="18.75">
      <c r="D244" s="9"/>
    </row>
    <row r="245" ht="18.75">
      <c r="D245" s="9"/>
    </row>
    <row r="246" ht="18.75">
      <c r="D246" s="9"/>
    </row>
    <row r="247" ht="18.75">
      <c r="D247" s="9"/>
    </row>
    <row r="248" ht="18.75">
      <c r="D248" s="9"/>
    </row>
    <row r="249" ht="18.75">
      <c r="D249" s="9"/>
    </row>
    <row r="250" ht="18.75">
      <c r="D250" s="9"/>
    </row>
    <row r="251" ht="18.75">
      <c r="D251" s="9"/>
    </row>
    <row r="252" ht="18.75">
      <c r="D252" s="9"/>
    </row>
    <row r="253" ht="18.75">
      <c r="D253" s="9"/>
    </row>
    <row r="254" ht="18.75">
      <c r="D254" s="9"/>
    </row>
    <row r="255" ht="18.75">
      <c r="D255" s="9"/>
    </row>
    <row r="256" ht="18.75">
      <c r="D256" s="9"/>
    </row>
    <row r="257" ht="18.75">
      <c r="D257" s="9"/>
    </row>
    <row r="258" ht="18.75">
      <c r="D258" s="9"/>
    </row>
    <row r="259" ht="18.75">
      <c r="D259" s="9"/>
    </row>
    <row r="260" ht="18.75">
      <c r="D260" s="9"/>
    </row>
    <row r="261" ht="18.75">
      <c r="D261" s="9"/>
    </row>
    <row r="262" ht="18.75">
      <c r="D262" s="9"/>
    </row>
    <row r="263" ht="18.75">
      <c r="D263" s="9"/>
    </row>
    <row r="264" ht="18.75">
      <c r="D264" s="9"/>
    </row>
    <row r="265" ht="18.75">
      <c r="D265" s="9"/>
    </row>
    <row r="266" ht="18.75">
      <c r="D266" s="9"/>
    </row>
    <row r="267" ht="18.75">
      <c r="D267" s="9"/>
    </row>
    <row r="268" ht="18.75">
      <c r="D268" s="9"/>
    </row>
    <row r="269" ht="18.75">
      <c r="D269" s="9"/>
    </row>
    <row r="270" ht="18.75">
      <c r="D270" s="9"/>
    </row>
    <row r="271" ht="18.75">
      <c r="D271" s="9"/>
    </row>
    <row r="272" ht="18.75">
      <c r="D272" s="9"/>
    </row>
    <row r="273" ht="18.75">
      <c r="D273" s="9"/>
    </row>
    <row r="274" ht="18.75">
      <c r="D274" s="9"/>
    </row>
    <row r="275" ht="18.75">
      <c r="D275" s="9"/>
    </row>
    <row r="276" ht="18.75">
      <c r="D276" s="9"/>
    </row>
    <row r="277" ht="18.75">
      <c r="D277" s="9"/>
    </row>
    <row r="278" ht="18.75">
      <c r="D278" s="9"/>
    </row>
    <row r="279" ht="18.75">
      <c r="D279" s="9"/>
    </row>
    <row r="280" ht="18.75">
      <c r="D280" s="9"/>
    </row>
    <row r="281" ht="18.75">
      <c r="D281" s="9"/>
    </row>
    <row r="282" ht="18.75">
      <c r="D282" s="9"/>
    </row>
    <row r="283" ht="18.75">
      <c r="D283" s="9"/>
    </row>
    <row r="284" ht="18.75">
      <c r="D284" s="9"/>
    </row>
    <row r="285" ht="18.75">
      <c r="D285" s="9"/>
    </row>
    <row r="286" ht="18.75">
      <c r="D286" s="9"/>
    </row>
    <row r="287" ht="18.75">
      <c r="D287" s="9"/>
    </row>
    <row r="288" ht="18.75">
      <c r="D288" s="9"/>
    </row>
    <row r="289" ht="18.75">
      <c r="D289" s="9"/>
    </row>
    <row r="290" ht="18.75">
      <c r="D290" s="9"/>
    </row>
    <row r="291" ht="18.75">
      <c r="D291" s="9"/>
    </row>
    <row r="292" ht="18.75">
      <c r="D292" s="9"/>
    </row>
    <row r="293" ht="18.75">
      <c r="D293" s="9"/>
    </row>
    <row r="294" ht="18.75">
      <c r="D294" s="9"/>
    </row>
    <row r="295" ht="18.75">
      <c r="D295" s="9"/>
    </row>
    <row r="296" ht="18.75">
      <c r="D296" s="9"/>
    </row>
    <row r="297" ht="18.75">
      <c r="D297" s="9"/>
    </row>
    <row r="298" ht="18.75">
      <c r="D298" s="9"/>
    </row>
    <row r="299" ht="18.75">
      <c r="D299" s="9"/>
    </row>
    <row r="300" ht="18.75">
      <c r="D300" s="9"/>
    </row>
    <row r="301" ht="18.75">
      <c r="D301" s="9"/>
    </row>
    <row r="302" ht="18.75">
      <c r="D302" s="9"/>
    </row>
    <row r="303" ht="18.75">
      <c r="D303" s="9"/>
    </row>
    <row r="304" ht="18.75">
      <c r="D304" s="9"/>
    </row>
    <row r="305" ht="18.75">
      <c r="D305" s="9"/>
    </row>
    <row r="306" ht="18.75">
      <c r="D306" s="9"/>
    </row>
    <row r="307" ht="18.75">
      <c r="D307" s="9"/>
    </row>
    <row r="308" ht="18.75">
      <c r="D308" s="9"/>
    </row>
    <row r="309" ht="18.75">
      <c r="D309" s="9"/>
    </row>
    <row r="310" ht="18.75">
      <c r="D310" s="9"/>
    </row>
    <row r="311" ht="18.75">
      <c r="D311" s="9"/>
    </row>
    <row r="312" ht="18.75">
      <c r="D312" s="9"/>
    </row>
    <row r="313" ht="18.75">
      <c r="D313" s="9"/>
    </row>
    <row r="314" ht="18.75">
      <c r="D314" s="9"/>
    </row>
    <row r="315" ht="18.75">
      <c r="D315" s="9"/>
    </row>
    <row r="316" ht="18.75">
      <c r="D316" s="9"/>
    </row>
    <row r="317" ht="18.75">
      <c r="D317" s="9"/>
    </row>
    <row r="318" ht="18.75">
      <c r="D318" s="9"/>
    </row>
    <row r="319" ht="18.75">
      <c r="D319" s="9"/>
    </row>
    <row r="320" ht="18.75">
      <c r="D320" s="9"/>
    </row>
    <row r="321" ht="18.75">
      <c r="D321" s="9"/>
    </row>
    <row r="322" ht="18.75">
      <c r="D322" s="9"/>
    </row>
    <row r="323" ht="18.75">
      <c r="D323" s="9"/>
    </row>
    <row r="324" ht="18.75">
      <c r="D324" s="9"/>
    </row>
    <row r="325" ht="18.75">
      <c r="D325" s="9"/>
    </row>
    <row r="326" ht="18.75">
      <c r="D326" s="9"/>
    </row>
    <row r="327" ht="18.75">
      <c r="D327" s="9"/>
    </row>
    <row r="328" ht="18.75">
      <c r="D328" s="9"/>
    </row>
    <row r="329" ht="18.75">
      <c r="D329" s="9"/>
    </row>
    <row r="330" ht="18.75">
      <c r="D330" s="9"/>
    </row>
    <row r="331" ht="18.75">
      <c r="D331" s="9"/>
    </row>
    <row r="332" ht="18.75">
      <c r="D332" s="9"/>
    </row>
    <row r="333" ht="18.75">
      <c r="D333" s="9"/>
    </row>
    <row r="334" ht="18.75">
      <c r="D334" s="9"/>
    </row>
    <row r="335" ht="18.75">
      <c r="D335" s="9"/>
    </row>
    <row r="336" ht="18.75">
      <c r="D336" s="9"/>
    </row>
    <row r="337" ht="18.75">
      <c r="D337" s="9"/>
    </row>
    <row r="338" ht="18.75">
      <c r="D338" s="9"/>
    </row>
    <row r="339" ht="18.75">
      <c r="D339" s="9"/>
    </row>
    <row r="340" ht="18.75">
      <c r="D340" s="9"/>
    </row>
    <row r="341" ht="18.75">
      <c r="D341" s="9"/>
    </row>
    <row r="342" ht="18.75">
      <c r="D342" s="9"/>
    </row>
    <row r="343" ht="18.75">
      <c r="D343" s="9"/>
    </row>
    <row r="344" ht="18.75">
      <c r="D344" s="9"/>
    </row>
    <row r="345" ht="18.75">
      <c r="D345" s="9"/>
    </row>
    <row r="346" ht="18.75">
      <c r="D346" s="9"/>
    </row>
    <row r="347" ht="18.75">
      <c r="D347" s="9"/>
    </row>
    <row r="348" ht="18.75">
      <c r="D348" s="9"/>
    </row>
    <row r="349" ht="18.75">
      <c r="D349" s="9"/>
    </row>
    <row r="350" ht="18.75">
      <c r="D350" s="9"/>
    </row>
    <row r="351" ht="18.75">
      <c r="D351" s="9"/>
    </row>
    <row r="352" ht="18.75">
      <c r="D352" s="9"/>
    </row>
    <row r="353" ht="18.75">
      <c r="D353" s="9"/>
    </row>
  </sheetData>
  <sheetProtection/>
  <mergeCells count="5">
    <mergeCell ref="C2:K2"/>
    <mergeCell ref="P2:R2"/>
    <mergeCell ref="A2:A3"/>
    <mergeCell ref="L2:L3"/>
    <mergeCell ref="M2:O2"/>
  </mergeCells>
  <printOptions/>
  <pageMargins left="0.6299212598425197" right="0.1968503937007874" top="0.4724409448818898" bottom="0.1968503937007874" header="0.3937007874015748" footer="0.2362204724409449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1" sqref="H31"/>
    </sheetView>
  </sheetViews>
  <sheetFormatPr defaultColWidth="8.72265625" defaultRowHeight="18.75"/>
  <cols>
    <col min="1" max="1" width="10.99609375" style="0" customWidth="1"/>
    <col min="2" max="2" width="37.0859375" style="0" customWidth="1"/>
    <col min="3" max="4" width="3.6328125" style="0" customWidth="1"/>
    <col min="5" max="6" width="4.2734375" style="0" bestFit="1" customWidth="1"/>
    <col min="7" max="7" width="3.99609375" style="0" bestFit="1" customWidth="1"/>
    <col min="8" max="8" width="5.72265625" style="0" bestFit="1" customWidth="1"/>
    <col min="9" max="9" width="3.99609375" style="0" customWidth="1"/>
    <col min="10" max="10" width="4.0859375" style="0" customWidth="1"/>
    <col min="11" max="11" width="3.99609375" style="0" customWidth="1"/>
  </cols>
  <sheetData>
    <row r="1" ht="26.25" customHeight="1" thickBot="1">
      <c r="B1" s="40" t="s">
        <v>328</v>
      </c>
    </row>
    <row r="2" spans="1:11" ht="16.5" customHeight="1">
      <c r="A2" s="502" t="s">
        <v>0</v>
      </c>
      <c r="B2" s="509" t="s">
        <v>117</v>
      </c>
      <c r="C2" s="512" t="s">
        <v>182</v>
      </c>
      <c r="D2" s="514" t="s">
        <v>183</v>
      </c>
      <c r="E2" s="514"/>
      <c r="F2" s="514"/>
      <c r="G2" s="514"/>
      <c r="H2" s="514"/>
      <c r="I2" s="506" t="s">
        <v>127</v>
      </c>
      <c r="J2" s="507"/>
      <c r="K2" s="508"/>
    </row>
    <row r="3" spans="1:11" ht="33.75" customHeight="1" thickBot="1">
      <c r="A3" s="511"/>
      <c r="B3" s="510"/>
      <c r="C3" s="513"/>
      <c r="D3" s="80" t="s">
        <v>185</v>
      </c>
      <c r="E3" s="80" t="s">
        <v>184</v>
      </c>
      <c r="F3" s="80" t="s">
        <v>243</v>
      </c>
      <c r="G3" s="80" t="s">
        <v>186</v>
      </c>
      <c r="H3" s="80" t="s">
        <v>187</v>
      </c>
      <c r="I3" s="81" t="s">
        <v>134</v>
      </c>
      <c r="J3" s="82" t="s">
        <v>153</v>
      </c>
      <c r="K3" s="83" t="s">
        <v>128</v>
      </c>
    </row>
    <row r="4" spans="1:11" s="10" customFormat="1" ht="22.5" customHeight="1">
      <c r="A4" s="309" t="s">
        <v>1</v>
      </c>
      <c r="B4" s="331" t="s">
        <v>301</v>
      </c>
      <c r="C4" s="328" t="s">
        <v>247</v>
      </c>
      <c r="D4" s="329">
        <v>197</v>
      </c>
      <c r="E4" s="329">
        <v>35</v>
      </c>
      <c r="F4" s="329">
        <v>60</v>
      </c>
      <c r="G4" s="330">
        <v>1070</v>
      </c>
      <c r="H4" s="329" t="s">
        <v>234</v>
      </c>
      <c r="I4" s="325">
        <v>1</v>
      </c>
      <c r="J4" s="325"/>
      <c r="K4" s="326"/>
    </row>
    <row r="5" spans="1:11" s="10" customFormat="1" ht="22.5" customHeight="1">
      <c r="A5" s="125" t="s">
        <v>21</v>
      </c>
      <c r="B5" s="184" t="s">
        <v>181</v>
      </c>
      <c r="C5" s="185">
        <v>21</v>
      </c>
      <c r="D5" s="186">
        <v>75</v>
      </c>
      <c r="E5" s="186">
        <v>25</v>
      </c>
      <c r="F5" s="186">
        <v>36</v>
      </c>
      <c r="G5" s="186">
        <v>5</v>
      </c>
      <c r="H5" s="186" t="s">
        <v>234</v>
      </c>
      <c r="I5" s="187"/>
      <c r="J5" s="187">
        <v>1</v>
      </c>
      <c r="K5" s="188"/>
    </row>
    <row r="6" spans="1:11" s="10" customFormat="1" ht="22.5" customHeight="1">
      <c r="A6" s="125" t="s">
        <v>22</v>
      </c>
      <c r="B6" s="184" t="s">
        <v>178</v>
      </c>
      <c r="C6" s="185">
        <v>509</v>
      </c>
      <c r="D6" s="186">
        <v>30</v>
      </c>
      <c r="E6" s="186">
        <v>37</v>
      </c>
      <c r="F6" s="186">
        <v>70</v>
      </c>
      <c r="G6" s="186">
        <v>5</v>
      </c>
      <c r="H6" s="186" t="s">
        <v>250</v>
      </c>
      <c r="I6" s="187">
        <v>1</v>
      </c>
      <c r="J6" s="187"/>
      <c r="K6" s="188"/>
    </row>
    <row r="7" spans="1:11" s="10" customFormat="1" ht="22.5" customHeight="1">
      <c r="A7" s="125" t="s">
        <v>23</v>
      </c>
      <c r="B7" s="184" t="s">
        <v>152</v>
      </c>
      <c r="C7" s="185">
        <v>11</v>
      </c>
      <c r="D7" s="186">
        <v>10</v>
      </c>
      <c r="E7" s="186">
        <v>30</v>
      </c>
      <c r="F7" s="186">
        <v>40</v>
      </c>
      <c r="G7" s="186">
        <v>40</v>
      </c>
      <c r="H7" s="186" t="s">
        <v>234</v>
      </c>
      <c r="I7" s="187"/>
      <c r="J7" s="187"/>
      <c r="K7" s="188">
        <v>1</v>
      </c>
    </row>
    <row r="8" spans="1:11" s="10" customFormat="1" ht="22.5" customHeight="1">
      <c r="A8" s="125" t="s">
        <v>3</v>
      </c>
      <c r="B8" s="184" t="s">
        <v>178</v>
      </c>
      <c r="C8" s="185">
        <v>99</v>
      </c>
      <c r="D8" s="186">
        <v>22</v>
      </c>
      <c r="E8" s="186">
        <v>25.8</v>
      </c>
      <c r="F8" s="186">
        <v>60</v>
      </c>
      <c r="G8" s="186">
        <v>67</v>
      </c>
      <c r="H8" s="186" t="s">
        <v>234</v>
      </c>
      <c r="I8" s="187"/>
      <c r="J8" s="187"/>
      <c r="K8" s="188">
        <v>1</v>
      </c>
    </row>
    <row r="9" spans="1:11" s="10" customFormat="1" ht="22.5" customHeight="1">
      <c r="A9" s="125" t="s">
        <v>4</v>
      </c>
      <c r="B9" s="302" t="s">
        <v>178</v>
      </c>
      <c r="C9" s="185">
        <v>342</v>
      </c>
      <c r="D9" s="186">
        <v>28</v>
      </c>
      <c r="E9" s="186">
        <v>30</v>
      </c>
      <c r="F9" s="186">
        <v>70</v>
      </c>
      <c r="G9" s="186">
        <v>112</v>
      </c>
      <c r="H9" s="186" t="s">
        <v>234</v>
      </c>
      <c r="I9" s="187"/>
      <c r="J9" s="187">
        <v>1</v>
      </c>
      <c r="K9" s="188"/>
    </row>
    <row r="10" spans="1:11" s="10" customFormat="1" ht="36" customHeight="1">
      <c r="A10" s="125" t="s">
        <v>5</v>
      </c>
      <c r="B10" s="302" t="s">
        <v>322</v>
      </c>
      <c r="C10" s="185">
        <v>96</v>
      </c>
      <c r="D10" s="186">
        <v>25</v>
      </c>
      <c r="E10" s="186">
        <v>30</v>
      </c>
      <c r="F10" s="186">
        <v>41</v>
      </c>
      <c r="G10" s="186">
        <v>5</v>
      </c>
      <c r="H10" s="186" t="s">
        <v>234</v>
      </c>
      <c r="I10" s="187"/>
      <c r="J10" s="187">
        <v>1</v>
      </c>
      <c r="K10" s="188"/>
    </row>
    <row r="11" spans="1:11" s="10" customFormat="1" ht="22.5" customHeight="1">
      <c r="A11" s="125" t="s">
        <v>9</v>
      </c>
      <c r="B11" s="302" t="s">
        <v>296</v>
      </c>
      <c r="C11" s="185"/>
      <c r="D11" s="186">
        <v>8</v>
      </c>
      <c r="E11" s="186" t="s">
        <v>297</v>
      </c>
      <c r="F11" s="186" t="s">
        <v>260</v>
      </c>
      <c r="G11" s="186">
        <v>4</v>
      </c>
      <c r="H11" s="186" t="s">
        <v>234</v>
      </c>
      <c r="I11" s="187"/>
      <c r="J11" s="187"/>
      <c r="K11" s="188">
        <v>1</v>
      </c>
    </row>
    <row r="12" spans="1:11" s="10" customFormat="1" ht="22.5" customHeight="1">
      <c r="A12" s="125" t="s">
        <v>24</v>
      </c>
      <c r="B12" s="184" t="s">
        <v>178</v>
      </c>
      <c r="C12" s="185">
        <v>19</v>
      </c>
      <c r="D12" s="186">
        <v>22</v>
      </c>
      <c r="E12" s="186">
        <v>30</v>
      </c>
      <c r="F12" s="186"/>
      <c r="G12" s="186">
        <v>5</v>
      </c>
      <c r="H12" s="186"/>
      <c r="I12" s="187">
        <v>1</v>
      </c>
      <c r="J12" s="187"/>
      <c r="K12" s="188"/>
    </row>
    <row r="13" spans="1:11" s="10" customFormat="1" ht="22.5" customHeight="1">
      <c r="A13" s="125" t="s">
        <v>14</v>
      </c>
      <c r="B13" s="184" t="s">
        <v>178</v>
      </c>
      <c r="C13" s="185">
        <v>4</v>
      </c>
      <c r="D13" s="186">
        <v>22</v>
      </c>
      <c r="E13" s="186">
        <v>26</v>
      </c>
      <c r="F13" s="186"/>
      <c r="G13" s="186">
        <v>5</v>
      </c>
      <c r="H13" s="186" t="s">
        <v>234</v>
      </c>
      <c r="I13" s="187"/>
      <c r="J13" s="187">
        <v>1</v>
      </c>
      <c r="K13" s="188"/>
    </row>
    <row r="14" spans="1:11" s="10" customFormat="1" ht="22.5" customHeight="1">
      <c r="A14" s="125" t="s">
        <v>13</v>
      </c>
      <c r="B14" s="184" t="s">
        <v>178</v>
      </c>
      <c r="C14" s="185">
        <v>2</v>
      </c>
      <c r="D14" s="186">
        <v>2</v>
      </c>
      <c r="E14" s="186">
        <v>30</v>
      </c>
      <c r="F14" s="186">
        <v>90</v>
      </c>
      <c r="G14" s="186">
        <v>5</v>
      </c>
      <c r="H14" s="186" t="s">
        <v>269</v>
      </c>
      <c r="I14" s="187"/>
      <c r="J14" s="187"/>
      <c r="K14" s="188">
        <v>1</v>
      </c>
    </row>
    <row r="15" spans="1:11" s="10" customFormat="1" ht="22.5" customHeight="1">
      <c r="A15" s="125" t="s">
        <v>2</v>
      </c>
      <c r="B15" s="184" t="s">
        <v>152</v>
      </c>
      <c r="C15" s="185">
        <v>81</v>
      </c>
      <c r="D15" s="186">
        <v>91</v>
      </c>
      <c r="E15" s="186">
        <v>27.3</v>
      </c>
      <c r="F15" s="186">
        <v>120</v>
      </c>
      <c r="G15" s="186" t="s">
        <v>293</v>
      </c>
      <c r="H15" s="186" t="s">
        <v>256</v>
      </c>
      <c r="I15" s="187">
        <v>1</v>
      </c>
      <c r="J15" s="187"/>
      <c r="K15" s="188"/>
    </row>
    <row r="16" spans="1:11" s="10" customFormat="1" ht="22.5" customHeight="1">
      <c r="A16" s="125" t="s">
        <v>10</v>
      </c>
      <c r="B16" s="184" t="s">
        <v>180</v>
      </c>
      <c r="C16" s="185">
        <v>5</v>
      </c>
      <c r="D16" s="186">
        <v>4</v>
      </c>
      <c r="E16" s="186" t="s">
        <v>266</v>
      </c>
      <c r="F16" s="186" t="s">
        <v>267</v>
      </c>
      <c r="G16" s="186">
        <v>4</v>
      </c>
      <c r="H16" s="186" t="s">
        <v>234</v>
      </c>
      <c r="I16" s="187"/>
      <c r="J16" s="187"/>
      <c r="K16" s="188">
        <v>1</v>
      </c>
    </row>
    <row r="17" spans="1:11" s="10" customFormat="1" ht="22.5" customHeight="1">
      <c r="A17" s="125" t="s">
        <v>25</v>
      </c>
      <c r="B17" s="302" t="s">
        <v>314</v>
      </c>
      <c r="C17" s="185">
        <v>6</v>
      </c>
      <c r="D17" s="186">
        <v>5</v>
      </c>
      <c r="E17" s="186">
        <v>35</v>
      </c>
      <c r="F17" s="186">
        <v>90</v>
      </c>
      <c r="G17" s="186">
        <v>8</v>
      </c>
      <c r="H17" s="186" t="s">
        <v>234</v>
      </c>
      <c r="I17" s="187"/>
      <c r="J17" s="187">
        <v>1</v>
      </c>
      <c r="K17" s="188"/>
    </row>
    <row r="18" spans="1:11" s="10" customFormat="1" ht="22.5" customHeight="1">
      <c r="A18" s="125" t="s">
        <v>26</v>
      </c>
      <c r="B18" s="302" t="s">
        <v>315</v>
      </c>
      <c r="C18" s="185"/>
      <c r="D18" s="186">
        <v>13</v>
      </c>
      <c r="E18" s="186">
        <v>35</v>
      </c>
      <c r="F18" s="186">
        <v>60</v>
      </c>
      <c r="G18" s="186">
        <v>5</v>
      </c>
      <c r="H18" s="186" t="s">
        <v>234</v>
      </c>
      <c r="I18" s="187"/>
      <c r="J18" s="187"/>
      <c r="K18" s="188">
        <v>1</v>
      </c>
    </row>
    <row r="19" spans="1:11" s="10" customFormat="1" ht="22.5" customHeight="1">
      <c r="A19" s="125" t="s">
        <v>27</v>
      </c>
      <c r="B19" s="184" t="s">
        <v>178</v>
      </c>
      <c r="C19" s="185">
        <v>3</v>
      </c>
      <c r="D19" s="186">
        <v>14</v>
      </c>
      <c r="E19" s="186" t="s">
        <v>309</v>
      </c>
      <c r="F19" s="186">
        <v>45</v>
      </c>
      <c r="G19" s="186">
        <v>4</v>
      </c>
      <c r="H19" s="186" t="s">
        <v>234</v>
      </c>
      <c r="I19" s="187"/>
      <c r="J19" s="187">
        <v>1</v>
      </c>
      <c r="K19" s="188"/>
    </row>
    <row r="20" spans="1:11" s="10" customFormat="1" ht="22.5" customHeight="1">
      <c r="A20" s="125" t="s">
        <v>28</v>
      </c>
      <c r="B20" s="184" t="s">
        <v>180</v>
      </c>
      <c r="C20" s="185">
        <v>4</v>
      </c>
      <c r="D20" s="186">
        <v>28</v>
      </c>
      <c r="E20" s="186">
        <v>45</v>
      </c>
      <c r="F20" s="186">
        <v>60</v>
      </c>
      <c r="G20" s="186">
        <v>5</v>
      </c>
      <c r="H20" s="186" t="s">
        <v>234</v>
      </c>
      <c r="I20" s="187"/>
      <c r="J20" s="187"/>
      <c r="K20" s="188">
        <v>1</v>
      </c>
    </row>
    <row r="21" spans="1:11" s="10" customFormat="1" ht="22.5" customHeight="1">
      <c r="A21" s="125" t="s">
        <v>8</v>
      </c>
      <c r="B21" s="184" t="s">
        <v>212</v>
      </c>
      <c r="C21" s="185">
        <v>315</v>
      </c>
      <c r="D21" s="186">
        <v>20</v>
      </c>
      <c r="E21" s="186" t="s">
        <v>324</v>
      </c>
      <c r="F21" s="186">
        <v>90</v>
      </c>
      <c r="G21" s="186">
        <v>4</v>
      </c>
      <c r="H21" s="186" t="s">
        <v>234</v>
      </c>
      <c r="I21" s="187"/>
      <c r="J21" s="187">
        <v>1</v>
      </c>
      <c r="K21" s="188"/>
    </row>
    <row r="22" spans="1:11" s="10" customFormat="1" ht="22.5" customHeight="1">
      <c r="A22" s="125" t="s">
        <v>40</v>
      </c>
      <c r="B22" s="184" t="s">
        <v>180</v>
      </c>
      <c r="C22" s="185">
        <v>3</v>
      </c>
      <c r="D22" s="186">
        <v>20</v>
      </c>
      <c r="E22" s="186">
        <v>35</v>
      </c>
      <c r="F22" s="186">
        <v>60</v>
      </c>
      <c r="G22" s="186">
        <v>5</v>
      </c>
      <c r="H22" s="186" t="s">
        <v>263</v>
      </c>
      <c r="I22" s="187"/>
      <c r="J22" s="187"/>
      <c r="K22" s="188">
        <v>1</v>
      </c>
    </row>
    <row r="23" spans="1:11" s="10" customFormat="1" ht="22.5" customHeight="1">
      <c r="A23" s="125" t="s">
        <v>12</v>
      </c>
      <c r="B23" s="184" t="s">
        <v>152</v>
      </c>
      <c r="C23" s="185">
        <v>5</v>
      </c>
      <c r="D23" s="186">
        <v>20</v>
      </c>
      <c r="E23" s="186">
        <v>36</v>
      </c>
      <c r="F23" s="186">
        <v>120</v>
      </c>
      <c r="G23" s="186">
        <v>5</v>
      </c>
      <c r="H23" s="186" t="s">
        <v>234</v>
      </c>
      <c r="I23" s="187"/>
      <c r="J23" s="187">
        <v>1</v>
      </c>
      <c r="K23" s="188"/>
    </row>
    <row r="24" spans="1:11" s="10" customFormat="1" ht="22.5" customHeight="1">
      <c r="A24" s="125" t="s">
        <v>15</v>
      </c>
      <c r="B24" s="184" t="s">
        <v>178</v>
      </c>
      <c r="C24" s="185">
        <v>3</v>
      </c>
      <c r="D24" s="186">
        <v>3</v>
      </c>
      <c r="E24" s="186">
        <v>30</v>
      </c>
      <c r="F24" s="186">
        <v>90</v>
      </c>
      <c r="G24" s="186">
        <v>5</v>
      </c>
      <c r="H24" s="186" t="s">
        <v>234</v>
      </c>
      <c r="I24" s="187"/>
      <c r="J24" s="187">
        <v>1</v>
      </c>
      <c r="K24" s="188"/>
    </row>
    <row r="25" spans="1:11" s="10" customFormat="1" ht="22.5" customHeight="1">
      <c r="A25" s="125" t="s">
        <v>17</v>
      </c>
      <c r="B25" s="184" t="s">
        <v>178</v>
      </c>
      <c r="C25" s="185">
        <v>3</v>
      </c>
      <c r="D25" s="186">
        <v>28</v>
      </c>
      <c r="E25" s="186">
        <v>43</v>
      </c>
      <c r="F25" s="186">
        <v>3</v>
      </c>
      <c r="G25" s="186">
        <v>5</v>
      </c>
      <c r="H25" s="186" t="s">
        <v>234</v>
      </c>
      <c r="I25" s="187"/>
      <c r="J25" s="187">
        <v>1</v>
      </c>
      <c r="K25" s="188"/>
    </row>
    <row r="26" spans="1:11" s="10" customFormat="1" ht="22.5" customHeight="1">
      <c r="A26" s="125" t="s">
        <v>16</v>
      </c>
      <c r="B26" s="302" t="s">
        <v>152</v>
      </c>
      <c r="C26" s="185">
        <v>5</v>
      </c>
      <c r="D26" s="186">
        <v>5</v>
      </c>
      <c r="E26" s="186">
        <v>30</v>
      </c>
      <c r="F26" s="186">
        <v>90</v>
      </c>
      <c r="G26" s="186">
        <v>5</v>
      </c>
      <c r="H26" s="186" t="s">
        <v>246</v>
      </c>
      <c r="I26" s="187"/>
      <c r="J26" s="187">
        <v>1</v>
      </c>
      <c r="K26" s="188"/>
    </row>
    <row r="27" spans="1:11" s="10" customFormat="1" ht="22.5" customHeight="1">
      <c r="A27" s="125" t="s">
        <v>18</v>
      </c>
      <c r="B27" s="184" t="s">
        <v>152</v>
      </c>
      <c r="C27" s="185">
        <v>3</v>
      </c>
      <c r="D27" s="186">
        <v>20</v>
      </c>
      <c r="E27" s="186">
        <v>35</v>
      </c>
      <c r="F27" s="186" t="s">
        <v>306</v>
      </c>
      <c r="G27" s="186">
        <v>5</v>
      </c>
      <c r="H27" s="186" t="s">
        <v>234</v>
      </c>
      <c r="I27" s="187"/>
      <c r="J27" s="187">
        <v>1</v>
      </c>
      <c r="K27" s="188"/>
    </row>
    <row r="28" spans="1:11" s="10" customFormat="1" ht="22.5" customHeight="1">
      <c r="A28" s="125" t="s">
        <v>154</v>
      </c>
      <c r="B28" s="184" t="s">
        <v>206</v>
      </c>
      <c r="C28" s="185">
        <v>4</v>
      </c>
      <c r="D28" s="186">
        <v>23</v>
      </c>
      <c r="E28" s="186">
        <v>30</v>
      </c>
      <c r="F28" s="186">
        <v>120</v>
      </c>
      <c r="G28" s="186">
        <v>138</v>
      </c>
      <c r="H28" s="186" t="s">
        <v>234</v>
      </c>
      <c r="I28" s="187"/>
      <c r="J28" s="187"/>
      <c r="K28" s="188">
        <v>1</v>
      </c>
    </row>
    <row r="29" spans="1:11" s="10" customFormat="1" ht="22.5" customHeight="1">
      <c r="A29" s="125" t="s">
        <v>29</v>
      </c>
      <c r="B29" s="184" t="s">
        <v>180</v>
      </c>
      <c r="C29" s="185">
        <v>12</v>
      </c>
      <c r="D29" s="186">
        <v>39</v>
      </c>
      <c r="E29" s="186">
        <v>35</v>
      </c>
      <c r="F29" s="186">
        <v>90</v>
      </c>
      <c r="G29" s="186">
        <v>5</v>
      </c>
      <c r="H29" s="186" t="s">
        <v>256</v>
      </c>
      <c r="I29" s="187">
        <v>1</v>
      </c>
      <c r="J29" s="187"/>
      <c r="K29" s="188"/>
    </row>
    <row r="30" spans="1:11" s="10" customFormat="1" ht="22.5" customHeight="1">
      <c r="A30" s="125" t="s">
        <v>7</v>
      </c>
      <c r="B30" s="184" t="s">
        <v>211</v>
      </c>
      <c r="C30" s="185">
        <v>553</v>
      </c>
      <c r="D30" s="186">
        <v>42</v>
      </c>
      <c r="E30" s="186">
        <v>31.7</v>
      </c>
      <c r="F30" s="186">
        <v>93.6</v>
      </c>
      <c r="G30" s="186">
        <v>56</v>
      </c>
      <c r="H30" s="186" t="s">
        <v>334</v>
      </c>
      <c r="I30" s="187"/>
      <c r="J30" s="187"/>
      <c r="K30" s="188">
        <v>1</v>
      </c>
    </row>
    <row r="31" spans="1:11" s="10" customFormat="1" ht="34.5" customHeight="1">
      <c r="A31" s="125" t="s">
        <v>30</v>
      </c>
      <c r="B31" s="302" t="s">
        <v>298</v>
      </c>
      <c r="C31" s="185">
        <v>176</v>
      </c>
      <c r="D31" s="186">
        <v>6</v>
      </c>
      <c r="E31" s="186" t="s">
        <v>251</v>
      </c>
      <c r="F31" s="186">
        <v>60</v>
      </c>
      <c r="G31" s="186">
        <v>5</v>
      </c>
      <c r="H31" s="186" t="s">
        <v>234</v>
      </c>
      <c r="I31" s="187"/>
      <c r="J31" s="187">
        <v>1</v>
      </c>
      <c r="K31" s="188"/>
    </row>
    <row r="32" spans="1:11" s="10" customFormat="1" ht="22.5" customHeight="1">
      <c r="A32" s="125" t="s">
        <v>31</v>
      </c>
      <c r="B32" s="184" t="s">
        <v>152</v>
      </c>
      <c r="C32" s="185">
        <v>5</v>
      </c>
      <c r="D32" s="186">
        <v>4</v>
      </c>
      <c r="E32" s="186">
        <v>30</v>
      </c>
      <c r="F32" s="186">
        <v>60</v>
      </c>
      <c r="G32" s="186">
        <v>5</v>
      </c>
      <c r="H32" s="186" t="s">
        <v>263</v>
      </c>
      <c r="I32" s="187"/>
      <c r="J32" s="187"/>
      <c r="K32" s="188">
        <v>1</v>
      </c>
    </row>
    <row r="33" spans="1:11" s="10" customFormat="1" ht="22.5" customHeight="1">
      <c r="A33" s="125" t="s">
        <v>32</v>
      </c>
      <c r="B33" s="184" t="s">
        <v>152</v>
      </c>
      <c r="C33" s="185">
        <v>5</v>
      </c>
      <c r="D33" s="186">
        <v>1</v>
      </c>
      <c r="E33" s="186">
        <v>35</v>
      </c>
      <c r="F33" s="186">
        <v>60</v>
      </c>
      <c r="G33" s="186">
        <v>5</v>
      </c>
      <c r="H33" s="186" t="s">
        <v>234</v>
      </c>
      <c r="I33" s="187"/>
      <c r="J33" s="187">
        <v>1</v>
      </c>
      <c r="K33" s="188"/>
    </row>
    <row r="34" spans="1:11" s="10" customFormat="1" ht="22.5" customHeight="1">
      <c r="A34" s="125" t="s">
        <v>34</v>
      </c>
      <c r="B34" s="302" t="s">
        <v>152</v>
      </c>
      <c r="C34" s="185">
        <v>6</v>
      </c>
      <c r="D34" s="186">
        <v>16</v>
      </c>
      <c r="E34" s="186">
        <v>35</v>
      </c>
      <c r="F34" s="186" t="s">
        <v>305</v>
      </c>
      <c r="G34" s="186">
        <v>4</v>
      </c>
      <c r="H34" s="186" t="s">
        <v>234</v>
      </c>
      <c r="I34" s="187">
        <v>1</v>
      </c>
      <c r="J34" s="187"/>
      <c r="K34" s="188"/>
    </row>
    <row r="35" spans="1:11" s="10" customFormat="1" ht="22.5" customHeight="1">
      <c r="A35" s="125" t="s">
        <v>33</v>
      </c>
      <c r="B35" s="184" t="s">
        <v>152</v>
      </c>
      <c r="C35" s="185">
        <v>3</v>
      </c>
      <c r="D35" s="186">
        <v>6</v>
      </c>
      <c r="E35" s="186">
        <v>30</v>
      </c>
      <c r="F35" s="186">
        <v>60</v>
      </c>
      <c r="G35" s="186">
        <v>39</v>
      </c>
      <c r="H35" s="186" t="s">
        <v>246</v>
      </c>
      <c r="I35" s="187"/>
      <c r="J35" s="187"/>
      <c r="K35" s="188">
        <v>1</v>
      </c>
    </row>
    <row r="36" spans="1:11" s="10" customFormat="1" ht="22.5" customHeight="1">
      <c r="A36" s="125" t="s">
        <v>6</v>
      </c>
      <c r="B36" s="302" t="s">
        <v>178</v>
      </c>
      <c r="C36" s="185">
        <v>123</v>
      </c>
      <c r="D36" s="186">
        <v>6</v>
      </c>
      <c r="E36" s="186">
        <v>35</v>
      </c>
      <c r="F36" s="186">
        <v>60</v>
      </c>
      <c r="G36" s="186">
        <v>7</v>
      </c>
      <c r="H36" s="186" t="s">
        <v>244</v>
      </c>
      <c r="I36" s="187"/>
      <c r="J36" s="187">
        <v>1</v>
      </c>
      <c r="K36" s="188"/>
    </row>
    <row r="37" spans="1:11" s="10" customFormat="1" ht="22.5" customHeight="1">
      <c r="A37" s="125" t="s">
        <v>35</v>
      </c>
      <c r="B37" s="184" t="s">
        <v>180</v>
      </c>
      <c r="C37" s="185">
        <v>89</v>
      </c>
      <c r="D37" s="186">
        <v>10</v>
      </c>
      <c r="E37" s="186">
        <v>25</v>
      </c>
      <c r="F37" s="186">
        <v>50</v>
      </c>
      <c r="G37" s="186">
        <v>40</v>
      </c>
      <c r="H37" s="186" t="s">
        <v>234</v>
      </c>
      <c r="I37" s="187"/>
      <c r="J37" s="187"/>
      <c r="K37" s="188">
        <v>1</v>
      </c>
    </row>
    <row r="38" spans="1:11" s="10" customFormat="1" ht="22.5" customHeight="1">
      <c r="A38" s="125" t="s">
        <v>36</v>
      </c>
      <c r="B38" s="184" t="s">
        <v>180</v>
      </c>
      <c r="C38" s="185">
        <v>29</v>
      </c>
      <c r="D38" s="186">
        <v>9</v>
      </c>
      <c r="E38" s="186">
        <v>30</v>
      </c>
      <c r="F38" s="186">
        <v>70</v>
      </c>
      <c r="G38" s="186">
        <v>4</v>
      </c>
      <c r="H38" s="186" t="s">
        <v>234</v>
      </c>
      <c r="I38" s="187">
        <v>1</v>
      </c>
      <c r="J38" s="187"/>
      <c r="K38" s="188"/>
    </row>
    <row r="39" spans="1:11" s="10" customFormat="1" ht="22.5" customHeight="1">
      <c r="A39" s="125" t="s">
        <v>20</v>
      </c>
      <c r="B39" s="184" t="s">
        <v>179</v>
      </c>
      <c r="C39" s="185">
        <v>2</v>
      </c>
      <c r="D39" s="186">
        <v>6</v>
      </c>
      <c r="E39" s="186">
        <v>40</v>
      </c>
      <c r="F39" s="186">
        <v>62</v>
      </c>
      <c r="G39" s="186">
        <v>27</v>
      </c>
      <c r="H39" s="186" t="s">
        <v>244</v>
      </c>
      <c r="I39" s="187"/>
      <c r="J39" s="187"/>
      <c r="K39" s="188">
        <v>1</v>
      </c>
    </row>
    <row r="40" spans="1:11" s="10" customFormat="1" ht="22.5" customHeight="1">
      <c r="A40" s="125" t="s">
        <v>19</v>
      </c>
      <c r="B40" s="184" t="s">
        <v>178</v>
      </c>
      <c r="C40" s="185">
        <v>1</v>
      </c>
      <c r="D40" s="186">
        <v>6</v>
      </c>
      <c r="E40" s="186">
        <v>40</v>
      </c>
      <c r="F40" s="186">
        <v>120</v>
      </c>
      <c r="G40" s="186">
        <v>27</v>
      </c>
      <c r="H40" s="186" t="s">
        <v>244</v>
      </c>
      <c r="I40" s="187"/>
      <c r="J40" s="187">
        <v>1</v>
      </c>
      <c r="K40" s="188"/>
    </row>
    <row r="41" spans="1:11" s="10" customFormat="1" ht="22.5" customHeight="1">
      <c r="A41" s="125" t="s">
        <v>37</v>
      </c>
      <c r="B41" s="184" t="s">
        <v>152</v>
      </c>
      <c r="C41" s="185">
        <v>5</v>
      </c>
      <c r="D41" s="186">
        <v>6</v>
      </c>
      <c r="E41" s="186">
        <v>40</v>
      </c>
      <c r="F41" s="186">
        <v>120</v>
      </c>
      <c r="G41" s="186">
        <v>5</v>
      </c>
      <c r="H41" s="186" t="s">
        <v>234</v>
      </c>
      <c r="I41" s="187"/>
      <c r="J41" s="187">
        <v>1</v>
      </c>
      <c r="K41" s="188"/>
    </row>
    <row r="42" spans="1:11" s="10" customFormat="1" ht="22.5" customHeight="1">
      <c r="A42" s="125" t="s">
        <v>11</v>
      </c>
      <c r="B42" s="302" t="s">
        <v>180</v>
      </c>
      <c r="C42" s="185">
        <v>11</v>
      </c>
      <c r="D42" s="186">
        <v>42</v>
      </c>
      <c r="E42" s="186">
        <v>30</v>
      </c>
      <c r="F42" s="186">
        <v>60</v>
      </c>
      <c r="G42" s="186">
        <v>5</v>
      </c>
      <c r="H42" s="186" t="s">
        <v>246</v>
      </c>
      <c r="I42" s="187"/>
      <c r="J42" s="187">
        <v>1</v>
      </c>
      <c r="K42" s="188"/>
    </row>
    <row r="43" spans="1:11" s="10" customFormat="1" ht="22.5" customHeight="1">
      <c r="A43" s="125" t="s">
        <v>38</v>
      </c>
      <c r="B43" s="302" t="s">
        <v>180</v>
      </c>
      <c r="C43" s="185">
        <v>213</v>
      </c>
      <c r="D43" s="186">
        <v>48</v>
      </c>
      <c r="E43" s="186">
        <v>24.7</v>
      </c>
      <c r="F43" s="186">
        <v>28.9</v>
      </c>
      <c r="G43" s="186">
        <v>151</v>
      </c>
      <c r="H43" s="186" t="s">
        <v>268</v>
      </c>
      <c r="I43" s="187"/>
      <c r="J43" s="187"/>
      <c r="K43" s="188">
        <v>1</v>
      </c>
    </row>
    <row r="44" spans="1:11" s="10" customFormat="1" ht="22.5" customHeight="1" thickBot="1">
      <c r="A44" s="348" t="s">
        <v>39</v>
      </c>
      <c r="B44" s="372" t="s">
        <v>152</v>
      </c>
      <c r="C44" s="256">
        <v>5</v>
      </c>
      <c r="D44" s="373">
        <v>5</v>
      </c>
      <c r="E44" s="373">
        <v>35</v>
      </c>
      <c r="F44" s="373">
        <v>40</v>
      </c>
      <c r="G44" s="373">
        <v>5</v>
      </c>
      <c r="H44" s="373" t="s">
        <v>234</v>
      </c>
      <c r="I44" s="369"/>
      <c r="J44" s="369"/>
      <c r="K44" s="370">
        <v>1</v>
      </c>
    </row>
    <row r="45" spans="1:11" ht="22.5" customHeight="1" thickBot="1">
      <c r="A45" s="84" t="s">
        <v>42</v>
      </c>
      <c r="B45" s="89"/>
      <c r="C45" s="88"/>
      <c r="D45" s="85"/>
      <c r="E45" s="85"/>
      <c r="F45" s="85"/>
      <c r="G45" s="85"/>
      <c r="H45" s="85"/>
      <c r="I45" s="86">
        <f>SUM(I4:I44)</f>
        <v>7</v>
      </c>
      <c r="J45" s="86">
        <f>SUM(J4:J44)</f>
        <v>18</v>
      </c>
      <c r="K45" s="87">
        <f>SUM(K4:K44)</f>
        <v>16</v>
      </c>
    </row>
    <row r="46" spans="1:14" ht="18" customHeight="1">
      <c r="A46" s="6"/>
      <c r="B46" s="19"/>
      <c r="C46" s="19"/>
      <c r="D46" s="19"/>
      <c r="E46" s="19"/>
      <c r="F46" s="19"/>
      <c r="G46" s="19"/>
      <c r="H46" s="19"/>
      <c r="I46" s="51"/>
      <c r="J46" s="51"/>
      <c r="K46" s="51"/>
      <c r="L46" s="1"/>
      <c r="M46" s="1"/>
      <c r="N46" s="1"/>
    </row>
    <row r="47" ht="24" customHeight="1">
      <c r="A47" s="6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5">
    <mergeCell ref="I2:K2"/>
    <mergeCell ref="B2:B3"/>
    <mergeCell ref="A2:A3"/>
    <mergeCell ref="C2:C3"/>
    <mergeCell ref="D2:H2"/>
  </mergeCells>
  <printOptions/>
  <pageMargins left="0.83" right="0.1968503937007874" top="0.7480314960629921" bottom="0.31496062992125984" header="0.35433070866141736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8.72265625" defaultRowHeight="18.75"/>
  <cols>
    <col min="1" max="1" width="9.90625" style="0" customWidth="1"/>
    <col min="2" max="9" width="8.6328125" style="0" customWidth="1"/>
  </cols>
  <sheetData>
    <row r="1" spans="2:3" ht="27" customHeight="1">
      <c r="B1" s="40" t="s">
        <v>329</v>
      </c>
      <c r="C1" s="2"/>
    </row>
    <row r="2" spans="2:6" ht="13.5" customHeight="1">
      <c r="B2" s="2"/>
      <c r="C2" s="2"/>
      <c r="F2" s="1" t="s">
        <v>279</v>
      </c>
    </row>
    <row r="3" spans="1:9" ht="18" customHeight="1">
      <c r="A3" s="26"/>
      <c r="B3" s="42" t="s">
        <v>80</v>
      </c>
      <c r="C3" s="42" t="s">
        <v>80</v>
      </c>
      <c r="D3" s="42" t="s">
        <v>97</v>
      </c>
      <c r="E3" s="42" t="s">
        <v>97</v>
      </c>
      <c r="F3" s="42" t="s">
        <v>97</v>
      </c>
      <c r="G3" s="42" t="s">
        <v>97</v>
      </c>
      <c r="H3" s="26" t="s">
        <v>97</v>
      </c>
      <c r="I3" s="26" t="s">
        <v>125</v>
      </c>
    </row>
    <row r="4" spans="1:9" ht="19.5" customHeight="1">
      <c r="A4" s="27" t="s">
        <v>0</v>
      </c>
      <c r="B4" s="29" t="s">
        <v>98</v>
      </c>
      <c r="C4" s="29" t="s">
        <v>99</v>
      </c>
      <c r="D4" s="29" t="s">
        <v>98</v>
      </c>
      <c r="E4" s="29" t="s">
        <v>99</v>
      </c>
      <c r="F4" s="29" t="s">
        <v>100</v>
      </c>
      <c r="G4" s="29" t="s">
        <v>101</v>
      </c>
      <c r="H4" s="16" t="s">
        <v>102</v>
      </c>
      <c r="I4" s="16" t="s">
        <v>93</v>
      </c>
    </row>
    <row r="5" spans="1:9" s="10" customFormat="1" ht="18.75" customHeight="1">
      <c r="A5" s="28" t="s">
        <v>1</v>
      </c>
      <c r="B5" s="90">
        <v>0.4268</v>
      </c>
      <c r="C5" s="90">
        <v>0.3634</v>
      </c>
      <c r="D5" s="90">
        <v>0.4161</v>
      </c>
      <c r="E5" s="90">
        <v>0.4901</v>
      </c>
      <c r="F5" s="90">
        <v>0.528</v>
      </c>
      <c r="G5" s="90">
        <v>0.5716</v>
      </c>
      <c r="H5" s="43">
        <v>0.6334</v>
      </c>
      <c r="I5" s="43">
        <f>AVERAGE(B5:H5)</f>
        <v>0.48991428571428575</v>
      </c>
    </row>
    <row r="6" spans="1:9" s="10" customFormat="1" ht="18.75" customHeight="1">
      <c r="A6" s="28" t="s">
        <v>21</v>
      </c>
      <c r="B6" s="90">
        <v>0.4196</v>
      </c>
      <c r="C6" s="90">
        <v>0.3797</v>
      </c>
      <c r="D6" s="90">
        <v>0.4169</v>
      </c>
      <c r="E6" s="90">
        <v>0.5009</v>
      </c>
      <c r="F6" s="90">
        <v>0.5458</v>
      </c>
      <c r="G6" s="90">
        <v>0.59</v>
      </c>
      <c r="H6" s="43">
        <v>0.628</v>
      </c>
      <c r="I6" s="43">
        <f aca="true" t="shared" si="0" ref="I6:I19">AVERAGE(B6:H6)</f>
        <v>0.49727142857142853</v>
      </c>
    </row>
    <row r="7" spans="1:9" s="10" customFormat="1" ht="18.75" customHeight="1">
      <c r="A7" s="28" t="s">
        <v>22</v>
      </c>
      <c r="B7" s="90">
        <v>0.4171</v>
      </c>
      <c r="C7" s="90">
        <v>0.3473</v>
      </c>
      <c r="D7" s="90">
        <v>0.3938</v>
      </c>
      <c r="E7" s="90">
        <v>0.4912</v>
      </c>
      <c r="F7" s="90">
        <v>0.5814</v>
      </c>
      <c r="G7" s="90">
        <v>0.6133</v>
      </c>
      <c r="H7" s="43">
        <v>0.6495</v>
      </c>
      <c r="I7" s="43">
        <f t="shared" si="0"/>
        <v>0.49908571428571424</v>
      </c>
    </row>
    <row r="8" spans="1:9" s="10" customFormat="1" ht="18.75" customHeight="1">
      <c r="A8" s="28" t="s">
        <v>23</v>
      </c>
      <c r="B8" s="90" t="s">
        <v>64</v>
      </c>
      <c r="C8" s="90" t="s">
        <v>64</v>
      </c>
      <c r="D8" s="90" t="s">
        <v>64</v>
      </c>
      <c r="E8" s="90" t="s">
        <v>64</v>
      </c>
      <c r="F8" s="90" t="s">
        <v>64</v>
      </c>
      <c r="G8" s="90" t="s">
        <v>64</v>
      </c>
      <c r="H8" s="90" t="s">
        <v>64</v>
      </c>
      <c r="I8" s="43" t="s">
        <v>64</v>
      </c>
    </row>
    <row r="9" spans="1:9" s="10" customFormat="1" ht="18.75" customHeight="1">
      <c r="A9" s="28" t="s">
        <v>3</v>
      </c>
      <c r="B9" s="90">
        <v>0.4298</v>
      </c>
      <c r="C9" s="90">
        <v>0.3569</v>
      </c>
      <c r="D9" s="90">
        <v>0.3798</v>
      </c>
      <c r="E9" s="90">
        <v>0.4766</v>
      </c>
      <c r="F9" s="90">
        <v>0.5185</v>
      </c>
      <c r="G9" s="90">
        <v>0.5794</v>
      </c>
      <c r="H9" s="90">
        <v>0.5808</v>
      </c>
      <c r="I9" s="43">
        <f t="shared" si="0"/>
        <v>0.47454285714285716</v>
      </c>
    </row>
    <row r="10" spans="1:9" s="10" customFormat="1" ht="18.75" customHeight="1">
      <c r="A10" s="28" t="s">
        <v>4</v>
      </c>
      <c r="B10" s="90">
        <v>0.4239</v>
      </c>
      <c r="C10" s="90">
        <v>0.4057</v>
      </c>
      <c r="D10" s="90">
        <v>0.4461</v>
      </c>
      <c r="E10" s="90">
        <v>0.541</v>
      </c>
      <c r="F10" s="90">
        <v>0.566</v>
      </c>
      <c r="G10" s="90">
        <v>0.6083</v>
      </c>
      <c r="H10" s="90">
        <v>0.613</v>
      </c>
      <c r="I10" s="43">
        <f t="shared" si="0"/>
        <v>0.5148571428571428</v>
      </c>
    </row>
    <row r="11" spans="1:9" s="10" customFormat="1" ht="18.75" customHeight="1">
      <c r="A11" s="28" t="s">
        <v>5</v>
      </c>
      <c r="B11" s="90">
        <v>0.606</v>
      </c>
      <c r="C11" s="90">
        <v>0.483</v>
      </c>
      <c r="D11" s="90">
        <v>0.565</v>
      </c>
      <c r="E11" s="90">
        <v>0.665</v>
      </c>
      <c r="F11" s="90">
        <v>0.655</v>
      </c>
      <c r="G11" s="90">
        <v>0.679</v>
      </c>
      <c r="H11" s="43">
        <v>0.731</v>
      </c>
      <c r="I11" s="43">
        <f t="shared" si="0"/>
        <v>0.6262857142857143</v>
      </c>
    </row>
    <row r="12" spans="1:9" s="10" customFormat="1" ht="18.75" customHeight="1">
      <c r="A12" s="28" t="s">
        <v>9</v>
      </c>
      <c r="B12" s="90">
        <v>0.246</v>
      </c>
      <c r="C12" s="90">
        <v>0.163</v>
      </c>
      <c r="D12" s="90">
        <v>0.159</v>
      </c>
      <c r="E12" s="90">
        <v>0.152</v>
      </c>
      <c r="F12" s="90">
        <v>0.148</v>
      </c>
      <c r="G12" s="90">
        <v>0.151</v>
      </c>
      <c r="H12" s="43">
        <v>0.148</v>
      </c>
      <c r="I12" s="43">
        <f t="shared" si="0"/>
        <v>0.16671428571428573</v>
      </c>
    </row>
    <row r="13" spans="1:9" s="10" customFormat="1" ht="18.75" customHeight="1">
      <c r="A13" s="28" t="s">
        <v>24</v>
      </c>
      <c r="B13" s="90" t="s">
        <v>64</v>
      </c>
      <c r="C13" s="90" t="s">
        <v>64</v>
      </c>
      <c r="D13" s="90" t="s">
        <v>64</v>
      </c>
      <c r="E13" s="90" t="s">
        <v>64</v>
      </c>
      <c r="F13" s="90" t="s">
        <v>64</v>
      </c>
      <c r="G13" s="90" t="s">
        <v>64</v>
      </c>
      <c r="H13" s="90" t="s">
        <v>64</v>
      </c>
      <c r="I13" s="43" t="s">
        <v>64</v>
      </c>
    </row>
    <row r="14" spans="1:9" s="10" customFormat="1" ht="18.75" customHeight="1">
      <c r="A14" s="28" t="s">
        <v>14</v>
      </c>
      <c r="B14" s="90">
        <v>0.4272</v>
      </c>
      <c r="C14" s="90">
        <v>0.4198</v>
      </c>
      <c r="D14" s="90">
        <v>0.4744</v>
      </c>
      <c r="E14" s="90">
        <v>0.5214</v>
      </c>
      <c r="F14" s="90">
        <v>0.61</v>
      </c>
      <c r="G14" s="90">
        <v>0.5715</v>
      </c>
      <c r="H14" s="90">
        <v>0.5402</v>
      </c>
      <c r="I14" s="43">
        <f t="shared" si="0"/>
        <v>0.5092142857142857</v>
      </c>
    </row>
    <row r="15" spans="1:9" s="10" customFormat="1" ht="18.75" customHeight="1">
      <c r="A15" s="28" t="s">
        <v>13</v>
      </c>
      <c r="B15" s="90" t="s">
        <v>64</v>
      </c>
      <c r="C15" s="90" t="s">
        <v>64</v>
      </c>
      <c r="D15" s="90" t="s">
        <v>64</v>
      </c>
      <c r="E15" s="90" t="s">
        <v>64</v>
      </c>
      <c r="F15" s="90" t="s">
        <v>64</v>
      </c>
      <c r="G15" s="90" t="s">
        <v>64</v>
      </c>
      <c r="H15" s="90" t="s">
        <v>64</v>
      </c>
      <c r="I15" s="43" t="s">
        <v>64</v>
      </c>
    </row>
    <row r="16" spans="1:9" s="10" customFormat="1" ht="18.75" customHeight="1">
      <c r="A16" s="28" t="s">
        <v>2</v>
      </c>
      <c r="B16" s="90">
        <v>0.529</v>
      </c>
      <c r="C16" s="90">
        <v>0.395</v>
      </c>
      <c r="D16" s="90">
        <v>0.439</v>
      </c>
      <c r="E16" s="90">
        <v>0.479</v>
      </c>
      <c r="F16" s="90">
        <v>0.451</v>
      </c>
      <c r="G16" s="90">
        <v>0.395</v>
      </c>
      <c r="H16" s="43">
        <v>0.468</v>
      </c>
      <c r="I16" s="43">
        <f t="shared" si="0"/>
        <v>0.4508571428571429</v>
      </c>
    </row>
    <row r="17" spans="1:9" s="10" customFormat="1" ht="18.75" customHeight="1">
      <c r="A17" s="28" t="s">
        <v>10</v>
      </c>
      <c r="B17" s="90" t="s">
        <v>64</v>
      </c>
      <c r="C17" s="90" t="s">
        <v>64</v>
      </c>
      <c r="D17" s="90" t="s">
        <v>64</v>
      </c>
      <c r="E17" s="90" t="s">
        <v>64</v>
      </c>
      <c r="F17" s="90" t="s">
        <v>64</v>
      </c>
      <c r="G17" s="90" t="s">
        <v>64</v>
      </c>
      <c r="H17" s="90" t="s">
        <v>64</v>
      </c>
      <c r="I17" s="43" t="s">
        <v>64</v>
      </c>
    </row>
    <row r="18" spans="1:9" s="10" customFormat="1" ht="18.75" customHeight="1">
      <c r="A18" s="28" t="s">
        <v>25</v>
      </c>
      <c r="B18" s="90">
        <v>0.461</v>
      </c>
      <c r="C18" s="90">
        <v>0.394</v>
      </c>
      <c r="D18" s="90">
        <v>0.501</v>
      </c>
      <c r="E18" s="90">
        <v>0.541</v>
      </c>
      <c r="F18" s="90">
        <v>0.559</v>
      </c>
      <c r="G18" s="90">
        <v>0.687</v>
      </c>
      <c r="H18" s="43">
        <v>0.648</v>
      </c>
      <c r="I18" s="43">
        <f t="shared" si="0"/>
        <v>0.5415714285714286</v>
      </c>
    </row>
    <row r="19" spans="1:9" s="10" customFormat="1" ht="18.75" customHeight="1">
      <c r="A19" s="28" t="s">
        <v>26</v>
      </c>
      <c r="B19" s="90">
        <v>0.532</v>
      </c>
      <c r="C19" s="90">
        <v>0.412</v>
      </c>
      <c r="D19" s="90">
        <v>0.475</v>
      </c>
      <c r="E19" s="90">
        <v>0.547</v>
      </c>
      <c r="F19" s="90">
        <v>0.593</v>
      </c>
      <c r="G19" s="90">
        <v>0.665</v>
      </c>
      <c r="H19" s="43">
        <v>0.682</v>
      </c>
      <c r="I19" s="43">
        <f t="shared" si="0"/>
        <v>0.558</v>
      </c>
    </row>
    <row r="20" spans="1:9" s="10" customFormat="1" ht="18.75" customHeight="1">
      <c r="A20" s="28" t="s">
        <v>27</v>
      </c>
      <c r="B20" s="90">
        <v>0.413</v>
      </c>
      <c r="C20" s="90">
        <v>0.362</v>
      </c>
      <c r="D20" s="90">
        <v>0.336</v>
      </c>
      <c r="E20" s="90">
        <v>0.435</v>
      </c>
      <c r="F20" s="90">
        <v>0.482</v>
      </c>
      <c r="G20" s="90">
        <v>0.509</v>
      </c>
      <c r="H20" s="43">
        <v>0.554</v>
      </c>
      <c r="I20" s="43">
        <f>AVERAGE(B20:H20)</f>
        <v>0.4415714285714286</v>
      </c>
    </row>
    <row r="21" spans="1:9" s="10" customFormat="1" ht="18.75" customHeight="1">
      <c r="A21" s="28" t="s">
        <v>28</v>
      </c>
      <c r="B21" s="90">
        <v>0.494</v>
      </c>
      <c r="C21" s="90">
        <v>0.347</v>
      </c>
      <c r="D21" s="90">
        <v>0.401</v>
      </c>
      <c r="E21" s="90">
        <v>0.434</v>
      </c>
      <c r="F21" s="90">
        <v>0.522</v>
      </c>
      <c r="G21" s="90">
        <v>0.625</v>
      </c>
      <c r="H21" s="43">
        <v>0.659</v>
      </c>
      <c r="I21" s="43">
        <f>AVERAGE(B21:H32)</f>
        <v>0.4912014285714284</v>
      </c>
    </row>
    <row r="22" spans="1:9" s="10" customFormat="1" ht="18.75" customHeight="1">
      <c r="A22" s="28" t="s">
        <v>8</v>
      </c>
      <c r="B22" s="90">
        <v>0.5725</v>
      </c>
      <c r="C22" s="90">
        <v>0.481</v>
      </c>
      <c r="D22" s="90">
        <v>0.5431</v>
      </c>
      <c r="E22" s="90">
        <v>0.4143</v>
      </c>
      <c r="F22" s="90">
        <v>0.572</v>
      </c>
      <c r="G22" s="90">
        <v>0.613</v>
      </c>
      <c r="H22" s="43">
        <v>0.6445</v>
      </c>
      <c r="I22" s="43">
        <f aca="true" t="shared" si="1" ref="I22:I30">AVERAGE(B22:H22)</f>
        <v>0.5486285714285714</v>
      </c>
    </row>
    <row r="23" spans="1:9" s="10" customFormat="1" ht="18.75" customHeight="1">
      <c r="A23" s="28" t="s">
        <v>40</v>
      </c>
      <c r="B23" s="90">
        <v>0.4688</v>
      </c>
      <c r="C23" s="90">
        <v>0.373</v>
      </c>
      <c r="D23" s="90">
        <v>0.4415</v>
      </c>
      <c r="E23" s="90">
        <v>0.4873</v>
      </c>
      <c r="F23" s="90">
        <v>0.5366</v>
      </c>
      <c r="G23" s="90">
        <v>0.6082</v>
      </c>
      <c r="H23" s="90">
        <v>0.6673</v>
      </c>
      <c r="I23" s="43">
        <f t="shared" si="1"/>
        <v>0.5118142857142857</v>
      </c>
    </row>
    <row r="24" spans="1:9" s="10" customFormat="1" ht="18.75" customHeight="1">
      <c r="A24" s="28" t="s">
        <v>12</v>
      </c>
      <c r="B24" s="90">
        <v>0.312</v>
      </c>
      <c r="C24" s="90">
        <v>0.311</v>
      </c>
      <c r="D24" s="90">
        <v>0.409</v>
      </c>
      <c r="E24" s="90">
        <v>0.465</v>
      </c>
      <c r="F24" s="90">
        <v>0.408</v>
      </c>
      <c r="G24" s="90">
        <v>0.285</v>
      </c>
      <c r="H24" s="43">
        <v>0.28</v>
      </c>
      <c r="I24" s="43">
        <f t="shared" si="1"/>
        <v>0.3528571428571428</v>
      </c>
    </row>
    <row r="25" spans="1:9" s="10" customFormat="1" ht="18.75" customHeight="1">
      <c r="A25" s="28" t="s">
        <v>15</v>
      </c>
      <c r="B25" s="90">
        <v>0.421</v>
      </c>
      <c r="C25" s="90">
        <v>0.357</v>
      </c>
      <c r="D25" s="90">
        <v>0.408</v>
      </c>
      <c r="E25" s="90">
        <v>0.549</v>
      </c>
      <c r="F25" s="90">
        <v>0.654</v>
      </c>
      <c r="G25" s="90">
        <v>0.607</v>
      </c>
      <c r="H25" s="90">
        <v>0.657</v>
      </c>
      <c r="I25" s="43">
        <f t="shared" si="1"/>
        <v>0.5218571428571428</v>
      </c>
    </row>
    <row r="26" spans="1:9" s="10" customFormat="1" ht="18.75" customHeight="1">
      <c r="A26" s="28" t="s">
        <v>17</v>
      </c>
      <c r="B26" s="90">
        <v>0.38</v>
      </c>
      <c r="C26" s="90">
        <v>0.28</v>
      </c>
      <c r="D26" s="90">
        <v>0.28</v>
      </c>
      <c r="E26" s="90">
        <v>0.44</v>
      </c>
      <c r="F26" s="90">
        <v>0.57</v>
      </c>
      <c r="G26" s="90">
        <v>0.6</v>
      </c>
      <c r="H26" s="43">
        <v>0.66</v>
      </c>
      <c r="I26" s="43">
        <f t="shared" si="1"/>
        <v>0.45857142857142863</v>
      </c>
    </row>
    <row r="27" spans="1:9" s="10" customFormat="1" ht="18.75" customHeight="1">
      <c r="A27" s="28" t="s">
        <v>16</v>
      </c>
      <c r="B27" s="90">
        <v>0.47</v>
      </c>
      <c r="C27" s="90">
        <v>0.48</v>
      </c>
      <c r="D27" s="90">
        <v>0.75</v>
      </c>
      <c r="E27" s="90">
        <v>0.73</v>
      </c>
      <c r="F27" s="90">
        <v>0.62</v>
      </c>
      <c r="G27" s="90">
        <v>0.55</v>
      </c>
      <c r="H27" s="43">
        <v>0.29</v>
      </c>
      <c r="I27" s="43">
        <f t="shared" si="1"/>
        <v>0.5557142857142857</v>
      </c>
    </row>
    <row r="28" spans="1:9" s="10" customFormat="1" ht="18.75" customHeight="1">
      <c r="A28" s="28" t="s">
        <v>18</v>
      </c>
      <c r="B28" s="90" t="s">
        <v>64</v>
      </c>
      <c r="C28" s="90" t="s">
        <v>64</v>
      </c>
      <c r="D28" s="90" t="s">
        <v>64</v>
      </c>
      <c r="E28" s="90" t="s">
        <v>64</v>
      </c>
      <c r="F28" s="90" t="s">
        <v>64</v>
      </c>
      <c r="G28" s="90" t="s">
        <v>64</v>
      </c>
      <c r="H28" s="90" t="s">
        <v>64</v>
      </c>
      <c r="I28" s="43" t="s">
        <v>64</v>
      </c>
    </row>
    <row r="29" spans="1:9" s="10" customFormat="1" ht="18.75" customHeight="1">
      <c r="A29" s="28" t="s">
        <v>151</v>
      </c>
      <c r="B29" s="90">
        <v>0.407</v>
      </c>
      <c r="C29" s="90">
        <v>0.3358</v>
      </c>
      <c r="D29" s="90">
        <v>0.3751</v>
      </c>
      <c r="E29" s="90">
        <v>0.4288</v>
      </c>
      <c r="F29" s="90">
        <v>0.5263</v>
      </c>
      <c r="G29" s="90">
        <v>0.5998</v>
      </c>
      <c r="H29" s="43">
        <v>0.6201</v>
      </c>
      <c r="I29" s="43">
        <f t="shared" si="1"/>
        <v>0.47041428571428573</v>
      </c>
    </row>
    <row r="30" spans="1:9" s="10" customFormat="1" ht="18.75" customHeight="1">
      <c r="A30" s="28" t="s">
        <v>29</v>
      </c>
      <c r="B30" s="90">
        <v>0.4181</v>
      </c>
      <c r="C30" s="90">
        <v>0.3497</v>
      </c>
      <c r="D30" s="90">
        <v>0.4094</v>
      </c>
      <c r="E30" s="90">
        <v>0.4226</v>
      </c>
      <c r="F30" s="90">
        <v>0.5238</v>
      </c>
      <c r="G30" s="90">
        <v>0.5687</v>
      </c>
      <c r="H30" s="43">
        <v>0.6378</v>
      </c>
      <c r="I30" s="43">
        <f t="shared" si="1"/>
        <v>0.47572857142857145</v>
      </c>
    </row>
    <row r="31" spans="1:9" s="10" customFormat="1" ht="18.75" customHeight="1">
      <c r="A31" s="28" t="s">
        <v>7</v>
      </c>
      <c r="B31" s="90" t="s">
        <v>64</v>
      </c>
      <c r="C31" s="90" t="s">
        <v>64</v>
      </c>
      <c r="D31" s="90" t="s">
        <v>64</v>
      </c>
      <c r="E31" s="90" t="s">
        <v>64</v>
      </c>
      <c r="F31" s="90" t="s">
        <v>64</v>
      </c>
      <c r="G31" s="90" t="s">
        <v>64</v>
      </c>
      <c r="H31" s="90" t="s">
        <v>64</v>
      </c>
      <c r="I31" s="43" t="s">
        <v>64</v>
      </c>
    </row>
    <row r="32" spans="1:9" s="10" customFormat="1" ht="18.75" customHeight="1">
      <c r="A32" s="28" t="s">
        <v>30</v>
      </c>
      <c r="B32" s="90">
        <v>0.536</v>
      </c>
      <c r="C32" s="90">
        <v>0.415</v>
      </c>
      <c r="D32" s="90">
        <v>0.483</v>
      </c>
      <c r="E32" s="90">
        <v>0.506</v>
      </c>
      <c r="F32" s="90">
        <v>0.524</v>
      </c>
      <c r="G32" s="90">
        <v>0.562</v>
      </c>
      <c r="H32" s="43">
        <v>0.607</v>
      </c>
      <c r="I32" s="43">
        <f aca="true" t="shared" si="2" ref="I32:I38">AVERAGE(B32:H32)</f>
        <v>0.5190000000000001</v>
      </c>
    </row>
    <row r="33" spans="1:9" s="10" customFormat="1" ht="18.75" customHeight="1">
      <c r="A33" s="28" t="s">
        <v>31</v>
      </c>
      <c r="B33" s="90">
        <v>0.354</v>
      </c>
      <c r="C33" s="90">
        <v>0.427</v>
      </c>
      <c r="D33" s="90">
        <v>0.454</v>
      </c>
      <c r="E33" s="90">
        <v>0.556</v>
      </c>
      <c r="F33" s="90">
        <v>0.387</v>
      </c>
      <c r="G33" s="90">
        <v>0.374</v>
      </c>
      <c r="H33" s="43">
        <v>0.29</v>
      </c>
      <c r="I33" s="43">
        <f t="shared" si="2"/>
        <v>0.406</v>
      </c>
    </row>
    <row r="34" spans="1:9" s="10" customFormat="1" ht="18.75" customHeight="1">
      <c r="A34" s="28" t="s">
        <v>32</v>
      </c>
      <c r="B34" s="90">
        <v>0.41</v>
      </c>
      <c r="C34" s="90">
        <v>0.37</v>
      </c>
      <c r="D34" s="90">
        <v>0.44</v>
      </c>
      <c r="E34" s="90">
        <v>0.53</v>
      </c>
      <c r="F34" s="90">
        <v>0.56</v>
      </c>
      <c r="G34" s="90">
        <v>0.59</v>
      </c>
      <c r="H34" s="43">
        <v>0.61</v>
      </c>
      <c r="I34" s="43">
        <f t="shared" si="2"/>
        <v>0.5014285714285714</v>
      </c>
    </row>
    <row r="35" spans="1:9" s="10" customFormat="1" ht="18.75" customHeight="1">
      <c r="A35" s="28" t="s">
        <v>34</v>
      </c>
      <c r="B35" s="90">
        <v>0.455</v>
      </c>
      <c r="C35" s="90">
        <v>0.388</v>
      </c>
      <c r="D35" s="90">
        <v>0.419</v>
      </c>
      <c r="E35" s="90">
        <v>0.466</v>
      </c>
      <c r="F35" s="90">
        <v>0.53</v>
      </c>
      <c r="G35" s="90">
        <v>0.629</v>
      </c>
      <c r="H35" s="43">
        <v>0.657</v>
      </c>
      <c r="I35" s="43">
        <f t="shared" si="2"/>
        <v>0.5062857142857143</v>
      </c>
    </row>
    <row r="36" spans="1:9" s="10" customFormat="1" ht="18.75" customHeight="1">
      <c r="A36" s="28" t="s">
        <v>33</v>
      </c>
      <c r="B36" s="90">
        <v>0.45</v>
      </c>
      <c r="C36" s="90">
        <v>0.357</v>
      </c>
      <c r="D36" s="90">
        <v>0.375</v>
      </c>
      <c r="E36" s="90">
        <v>0.442</v>
      </c>
      <c r="F36" s="90">
        <v>0.563</v>
      </c>
      <c r="G36" s="90">
        <v>0.541</v>
      </c>
      <c r="H36" s="43">
        <v>0.625</v>
      </c>
      <c r="I36" s="43">
        <f>AVERAGE(B36:H36)</f>
        <v>0.479</v>
      </c>
    </row>
    <row r="37" spans="1:9" s="10" customFormat="1" ht="18.75" customHeight="1">
      <c r="A37" s="28" t="s">
        <v>6</v>
      </c>
      <c r="B37" s="90">
        <v>0.434</v>
      </c>
      <c r="C37" s="90">
        <v>0.382</v>
      </c>
      <c r="D37" s="90">
        <v>0.359</v>
      </c>
      <c r="E37" s="90">
        <v>0.413</v>
      </c>
      <c r="F37" s="90">
        <v>0.446</v>
      </c>
      <c r="G37" s="90">
        <v>0.536</v>
      </c>
      <c r="H37" s="43">
        <v>0.557</v>
      </c>
      <c r="I37" s="43">
        <f>AVERAGE(B37:H37)</f>
        <v>0.44671428571428573</v>
      </c>
    </row>
    <row r="38" spans="1:9" s="10" customFormat="1" ht="18.75" customHeight="1">
      <c r="A38" s="28" t="s">
        <v>35</v>
      </c>
      <c r="B38" s="90">
        <v>0.421</v>
      </c>
      <c r="C38" s="90">
        <v>0.353</v>
      </c>
      <c r="D38" s="90">
        <v>0.346</v>
      </c>
      <c r="E38" s="90">
        <v>0.41</v>
      </c>
      <c r="F38" s="90">
        <v>0.516</v>
      </c>
      <c r="G38" s="90">
        <v>0.598</v>
      </c>
      <c r="H38" s="90">
        <v>0.676</v>
      </c>
      <c r="I38" s="43">
        <f t="shared" si="2"/>
        <v>0.4742857142857143</v>
      </c>
    </row>
    <row r="39" spans="1:9" s="10" customFormat="1" ht="18.75" customHeight="1">
      <c r="A39" s="28" t="s">
        <v>36</v>
      </c>
      <c r="B39" s="90" t="s">
        <v>64</v>
      </c>
      <c r="C39" s="90" t="s">
        <v>64</v>
      </c>
      <c r="D39" s="90" t="s">
        <v>64</v>
      </c>
      <c r="E39" s="90" t="s">
        <v>64</v>
      </c>
      <c r="F39" s="90" t="s">
        <v>64</v>
      </c>
      <c r="G39" s="90" t="s">
        <v>64</v>
      </c>
      <c r="H39" s="90" t="s">
        <v>64</v>
      </c>
      <c r="I39" s="43" t="s">
        <v>64</v>
      </c>
    </row>
    <row r="40" spans="1:9" s="10" customFormat="1" ht="18.75" customHeight="1">
      <c r="A40" s="28" t="s">
        <v>20</v>
      </c>
      <c r="B40" s="90">
        <v>0.46</v>
      </c>
      <c r="C40" s="90">
        <v>0.36</v>
      </c>
      <c r="D40" s="90">
        <v>0.38</v>
      </c>
      <c r="E40" s="90">
        <v>0.42</v>
      </c>
      <c r="F40" s="90">
        <v>0.58</v>
      </c>
      <c r="G40" s="90">
        <v>0.5</v>
      </c>
      <c r="H40" s="43">
        <v>0.67</v>
      </c>
      <c r="I40" s="43">
        <f aca="true" t="shared" si="3" ref="I40:I46">AVERAGE(B40:H40)</f>
        <v>0.48142857142857143</v>
      </c>
    </row>
    <row r="41" spans="1:9" s="142" customFormat="1" ht="18.75" customHeight="1">
      <c r="A41" s="28" t="s">
        <v>19</v>
      </c>
      <c r="B41" s="90">
        <v>0.55</v>
      </c>
      <c r="C41" s="90">
        <v>0.47</v>
      </c>
      <c r="D41" s="90">
        <v>0.54</v>
      </c>
      <c r="E41" s="90">
        <v>0.54</v>
      </c>
      <c r="F41" s="90">
        <v>0.65</v>
      </c>
      <c r="G41" s="90">
        <v>0.68</v>
      </c>
      <c r="H41" s="43">
        <v>0.67</v>
      </c>
      <c r="I41" s="43">
        <f t="shared" si="3"/>
        <v>0.5857142857142857</v>
      </c>
    </row>
    <row r="42" spans="1:9" s="10" customFormat="1" ht="18.75" customHeight="1">
      <c r="A42" s="28" t="s">
        <v>37</v>
      </c>
      <c r="B42" s="90" t="s">
        <v>64</v>
      </c>
      <c r="C42" s="90" t="s">
        <v>64</v>
      </c>
      <c r="D42" s="90" t="s">
        <v>64</v>
      </c>
      <c r="E42" s="90" t="s">
        <v>64</v>
      </c>
      <c r="F42" s="90" t="s">
        <v>64</v>
      </c>
      <c r="G42" s="90" t="s">
        <v>64</v>
      </c>
      <c r="H42" s="90" t="s">
        <v>64</v>
      </c>
      <c r="I42" s="43" t="s">
        <v>64</v>
      </c>
    </row>
    <row r="43" spans="1:9" s="10" customFormat="1" ht="18.75" customHeight="1">
      <c r="A43" s="28" t="s">
        <v>11</v>
      </c>
      <c r="B43" s="90" t="s">
        <v>64</v>
      </c>
      <c r="C43" s="90" t="s">
        <v>64</v>
      </c>
      <c r="D43" s="90" t="s">
        <v>64</v>
      </c>
      <c r="E43" s="90" t="s">
        <v>64</v>
      </c>
      <c r="F43" s="90" t="s">
        <v>64</v>
      </c>
      <c r="G43" s="90" t="s">
        <v>64</v>
      </c>
      <c r="H43" s="90" t="s">
        <v>64</v>
      </c>
      <c r="I43" s="43" t="s">
        <v>64</v>
      </c>
    </row>
    <row r="44" spans="1:9" s="10" customFormat="1" ht="18.75" customHeight="1">
      <c r="A44" s="28" t="s">
        <v>38</v>
      </c>
      <c r="B44" s="90" t="s">
        <v>64</v>
      </c>
      <c r="C44" s="90" t="s">
        <v>64</v>
      </c>
      <c r="D44" s="90" t="s">
        <v>64</v>
      </c>
      <c r="E44" s="90" t="s">
        <v>64</v>
      </c>
      <c r="F44" s="90" t="s">
        <v>64</v>
      </c>
      <c r="G44" s="90" t="s">
        <v>64</v>
      </c>
      <c r="H44" s="90" t="s">
        <v>64</v>
      </c>
      <c r="I44" s="43" t="s">
        <v>64</v>
      </c>
    </row>
    <row r="45" spans="1:9" s="10" customFormat="1" ht="18.75" customHeight="1">
      <c r="A45" s="28" t="s">
        <v>39</v>
      </c>
      <c r="B45" s="90" t="s">
        <v>64</v>
      </c>
      <c r="C45" s="90" t="s">
        <v>64</v>
      </c>
      <c r="D45" s="90" t="s">
        <v>64</v>
      </c>
      <c r="E45" s="90" t="s">
        <v>64</v>
      </c>
      <c r="F45" s="90" t="s">
        <v>64</v>
      </c>
      <c r="G45" s="90" t="s">
        <v>64</v>
      </c>
      <c r="H45" s="90" t="s">
        <v>64</v>
      </c>
      <c r="I45" s="43" t="s">
        <v>64</v>
      </c>
    </row>
    <row r="46" spans="1:9" s="10" customFormat="1" ht="21.75" customHeight="1">
      <c r="A46" s="14" t="s">
        <v>125</v>
      </c>
      <c r="B46" s="90">
        <f>AVERAGE(B5:B45)</f>
        <v>0.44482666666666665</v>
      </c>
      <c r="C46" s="90">
        <f aca="true" t="shared" si="4" ref="C46:H46">AVERAGE(C5:C45)</f>
        <v>0.3772766666666666</v>
      </c>
      <c r="D46" s="90">
        <f t="shared" si="4"/>
        <v>0.42717333333333335</v>
      </c>
      <c r="E46" s="90">
        <f t="shared" si="4"/>
        <v>0.48313999999999996</v>
      </c>
      <c r="F46" s="90">
        <f t="shared" si="4"/>
        <v>0.53088</v>
      </c>
      <c r="G46" s="90">
        <f t="shared" si="4"/>
        <v>0.5562266666666666</v>
      </c>
      <c r="H46" s="90">
        <f t="shared" si="4"/>
        <v>0.5784533333333334</v>
      </c>
      <c r="I46" s="43">
        <f t="shared" si="3"/>
        <v>0.485425238095238</v>
      </c>
    </row>
    <row r="47" spans="1:9" s="10" customFormat="1" ht="14.25" customHeight="1">
      <c r="A47" s="157"/>
      <c r="B47" s="92" t="s">
        <v>80</v>
      </c>
      <c r="C47" s="92" t="s">
        <v>80</v>
      </c>
      <c r="D47" s="92" t="s">
        <v>97</v>
      </c>
      <c r="E47" s="92" t="s">
        <v>97</v>
      </c>
      <c r="F47" s="92" t="s">
        <v>97</v>
      </c>
      <c r="G47" s="92" t="s">
        <v>97</v>
      </c>
      <c r="H47" s="93" t="s">
        <v>97</v>
      </c>
      <c r="I47" s="130" t="s">
        <v>125</v>
      </c>
    </row>
    <row r="48" spans="1:9" s="10" customFormat="1" ht="14.25" customHeight="1">
      <c r="A48" s="157"/>
      <c r="B48" s="92" t="s">
        <v>213</v>
      </c>
      <c r="C48" s="92" t="s">
        <v>214</v>
      </c>
      <c r="D48" s="92" t="s">
        <v>213</v>
      </c>
      <c r="E48" s="92" t="s">
        <v>214</v>
      </c>
      <c r="F48" s="92" t="s">
        <v>215</v>
      </c>
      <c r="G48" s="92" t="s">
        <v>216</v>
      </c>
      <c r="H48" s="93" t="s">
        <v>217</v>
      </c>
      <c r="I48" s="147" t="s">
        <v>93</v>
      </c>
    </row>
    <row r="49" spans="1:9" s="10" customFormat="1" ht="18.75" customHeight="1">
      <c r="A49" s="156" t="s">
        <v>103</v>
      </c>
      <c r="B49" s="91">
        <f aca="true" t="shared" si="5" ref="B49:H49">AVERAGE(B5)</f>
        <v>0.4268</v>
      </c>
      <c r="C49" s="91">
        <f t="shared" si="5"/>
        <v>0.3634</v>
      </c>
      <c r="D49" s="91">
        <f t="shared" si="5"/>
        <v>0.4161</v>
      </c>
      <c r="E49" s="91">
        <f t="shared" si="5"/>
        <v>0.4901</v>
      </c>
      <c r="F49" s="91">
        <f t="shared" si="5"/>
        <v>0.528</v>
      </c>
      <c r="G49" s="91">
        <f t="shared" si="5"/>
        <v>0.5716</v>
      </c>
      <c r="H49" s="91">
        <f t="shared" si="5"/>
        <v>0.6334</v>
      </c>
      <c r="I49" s="91">
        <f>AVERAGE(B49:H49)</f>
        <v>0.48991428571428575</v>
      </c>
    </row>
    <row r="50" spans="1:9" s="10" customFormat="1" ht="18.75" customHeight="1">
      <c r="A50" s="156" t="s">
        <v>104</v>
      </c>
      <c r="B50" s="91">
        <f aca="true" t="shared" si="6" ref="B50:G50">AVERAGE(B9:B15)</f>
        <v>0.42658000000000007</v>
      </c>
      <c r="C50" s="91">
        <f t="shared" si="6"/>
        <v>0.36568</v>
      </c>
      <c r="D50" s="91">
        <f t="shared" si="6"/>
        <v>0.40486000000000005</v>
      </c>
      <c r="E50" s="91">
        <f t="shared" si="6"/>
        <v>0.47119999999999995</v>
      </c>
      <c r="F50" s="91">
        <f t="shared" si="6"/>
        <v>0.49949999999999994</v>
      </c>
      <c r="G50" s="91">
        <f t="shared" si="6"/>
        <v>0.51784</v>
      </c>
      <c r="H50" s="91">
        <f>AVERAGE(H6:H15)</f>
        <v>0.5557857142857142</v>
      </c>
      <c r="I50" s="91">
        <f>AVERAGE(B50:H50)</f>
        <v>0.46306367346938776</v>
      </c>
    </row>
    <row r="51" spans="1:9" s="10" customFormat="1" ht="18.75" customHeight="1">
      <c r="A51" s="156" t="s">
        <v>105</v>
      </c>
      <c r="B51" s="91">
        <f aca="true" t="shared" si="7" ref="B51:H51">AVERAGE(B16:B28)</f>
        <v>0.459390909090909</v>
      </c>
      <c r="C51" s="91">
        <f t="shared" si="7"/>
        <v>0.3810909090909091</v>
      </c>
      <c r="D51" s="91">
        <f t="shared" si="7"/>
        <v>0.45305454545454543</v>
      </c>
      <c r="E51" s="91">
        <f t="shared" si="7"/>
        <v>0.5019636363636365</v>
      </c>
      <c r="F51" s="91">
        <f t="shared" si="7"/>
        <v>0.5425090909090909</v>
      </c>
      <c r="G51" s="91">
        <f t="shared" si="7"/>
        <v>0.5585636363636364</v>
      </c>
      <c r="H51" s="91">
        <f t="shared" si="7"/>
        <v>0.5645272727272728</v>
      </c>
      <c r="I51" s="91">
        <f>AVERAGE(B51:H51)</f>
        <v>0.49444285714285713</v>
      </c>
    </row>
    <row r="52" spans="1:9" s="10" customFormat="1" ht="18.75" customHeight="1">
      <c r="A52" s="156" t="s">
        <v>106</v>
      </c>
      <c r="B52" s="91">
        <f aca="true" t="shared" si="8" ref="B52:H52">AVERAGE(B29:B33)</f>
        <v>0.428775</v>
      </c>
      <c r="C52" s="91">
        <f t="shared" si="8"/>
        <v>0.381875</v>
      </c>
      <c r="D52" s="91">
        <f t="shared" si="8"/>
        <v>0.430375</v>
      </c>
      <c r="E52" s="91">
        <f t="shared" si="8"/>
        <v>0.47835</v>
      </c>
      <c r="F52" s="91">
        <f t="shared" si="8"/>
        <v>0.490275</v>
      </c>
      <c r="G52" s="91">
        <f t="shared" si="8"/>
        <v>0.526125</v>
      </c>
      <c r="H52" s="91">
        <f t="shared" si="8"/>
        <v>0.538725</v>
      </c>
      <c r="I52" s="91">
        <f>AVERAGE(B52:H52)</f>
        <v>0.46778571428571425</v>
      </c>
    </row>
    <row r="53" spans="1:9" s="10" customFormat="1" ht="18.75" customHeight="1">
      <c r="A53" s="156" t="s">
        <v>107</v>
      </c>
      <c r="B53" s="91">
        <f aca="true" t="shared" si="9" ref="B53:H53">AVERAGE(B34:B42)</f>
        <v>0.45428571428571424</v>
      </c>
      <c r="C53" s="91">
        <f t="shared" si="9"/>
        <v>0.38285714285714284</v>
      </c>
      <c r="D53" s="91">
        <f t="shared" si="9"/>
        <v>0.4084285714285714</v>
      </c>
      <c r="E53" s="91">
        <f t="shared" si="9"/>
        <v>0.46014285714285713</v>
      </c>
      <c r="F53" s="91">
        <f t="shared" si="9"/>
        <v>0.5492857142857143</v>
      </c>
      <c r="G53" s="91">
        <f t="shared" si="9"/>
        <v>0.582</v>
      </c>
      <c r="H53" s="91">
        <f t="shared" si="9"/>
        <v>0.6378571428571428</v>
      </c>
      <c r="I53" s="91">
        <f>AVERAGE(B53:H53)</f>
        <v>0.49640816326530607</v>
      </c>
    </row>
    <row r="54" spans="1:9" s="10" customFormat="1" ht="18.75" customHeight="1">
      <c r="A54" s="156" t="s">
        <v>108</v>
      </c>
      <c r="B54" s="90" t="s">
        <v>64</v>
      </c>
      <c r="C54" s="90" t="s">
        <v>64</v>
      </c>
      <c r="D54" s="90" t="s">
        <v>64</v>
      </c>
      <c r="E54" s="90" t="s">
        <v>64</v>
      </c>
      <c r="F54" s="90" t="s">
        <v>64</v>
      </c>
      <c r="G54" s="90" t="s">
        <v>64</v>
      </c>
      <c r="H54" s="90" t="s">
        <v>64</v>
      </c>
      <c r="I54" s="43" t="s">
        <v>64</v>
      </c>
    </row>
    <row r="55" spans="1:9" ht="18.75">
      <c r="A55" s="11"/>
      <c r="B55" s="11"/>
      <c r="C55" s="19"/>
      <c r="D55" s="20"/>
      <c r="E55" s="20"/>
      <c r="F55" s="20"/>
      <c r="G55" s="1"/>
      <c r="H55" s="1"/>
      <c r="I55" s="1"/>
    </row>
    <row r="56" spans="1:9" ht="18.75">
      <c r="A56" s="1"/>
      <c r="B56" s="1"/>
      <c r="C56" s="1"/>
      <c r="D56" s="1"/>
      <c r="E56" s="1"/>
      <c r="F56" s="1"/>
      <c r="G56" s="1"/>
      <c r="H56" s="1"/>
      <c r="I56" s="1"/>
    </row>
    <row r="57" spans="1:9" ht="18.75">
      <c r="A57" s="1"/>
      <c r="B57" s="1"/>
      <c r="C57" s="1"/>
      <c r="D57" s="1"/>
      <c r="E57" s="1"/>
      <c r="F57" s="1"/>
      <c r="G57" s="1"/>
      <c r="H57" s="1"/>
      <c r="I57" s="1"/>
    </row>
    <row r="58" spans="1:9" ht="18.75">
      <c r="A58" s="1"/>
      <c r="B58" s="1"/>
      <c r="C58" s="1"/>
      <c r="D58" s="1"/>
      <c r="E58" s="1"/>
      <c r="F58" s="1"/>
      <c r="G58" s="1"/>
      <c r="H58" s="1"/>
      <c r="I58" s="1"/>
    </row>
    <row r="59" spans="1:9" ht="18.75">
      <c r="A59" s="1"/>
      <c r="B59" s="1"/>
      <c r="C59" s="1"/>
      <c r="D59" s="1"/>
      <c r="E59" s="1"/>
      <c r="F59" s="1"/>
      <c r="G59" s="1"/>
      <c r="H59" s="1"/>
      <c r="I59" s="1"/>
    </row>
    <row r="60" spans="1:9" ht="18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printOptions/>
  <pageMargins left="0.7874015748031497" right="0.2362204724409449" top="0.7480314960629921" bottom="0.1968503937007874" header="0.4724409448818898" footer="0.2755905511811024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8.72265625" defaultRowHeight="18.75"/>
  <cols>
    <col min="1" max="1" width="11.36328125" style="0" customWidth="1"/>
    <col min="2" max="2" width="8.2734375" style="0" customWidth="1"/>
    <col min="3" max="17" width="7.18359375" style="0" customWidth="1"/>
    <col min="18" max="18" width="10.453125" style="154" customWidth="1"/>
  </cols>
  <sheetData>
    <row r="1" spans="2:14" ht="26.25" customHeight="1" thickBot="1">
      <c r="B1" s="41" t="s">
        <v>330</v>
      </c>
      <c r="I1" s="21" t="s">
        <v>96</v>
      </c>
      <c r="J1" s="1"/>
      <c r="N1" s="18" t="s">
        <v>277</v>
      </c>
    </row>
    <row r="2" spans="1:17" ht="21" customHeight="1">
      <c r="A2" s="482" t="s">
        <v>0</v>
      </c>
      <c r="B2" s="145" t="s">
        <v>61</v>
      </c>
      <c r="C2" s="515" t="s">
        <v>78</v>
      </c>
      <c r="D2" s="516"/>
      <c r="E2" s="517" t="s">
        <v>87</v>
      </c>
      <c r="F2" s="517"/>
      <c r="G2" s="515" t="s">
        <v>88</v>
      </c>
      <c r="H2" s="516"/>
      <c r="I2" s="517" t="s">
        <v>89</v>
      </c>
      <c r="J2" s="517"/>
      <c r="K2" s="515" t="s">
        <v>90</v>
      </c>
      <c r="L2" s="516"/>
      <c r="M2" s="517" t="s">
        <v>124</v>
      </c>
      <c r="N2" s="517"/>
      <c r="O2" s="95" t="s">
        <v>218</v>
      </c>
      <c r="P2" s="517" t="s">
        <v>91</v>
      </c>
      <c r="Q2" s="516"/>
    </row>
    <row r="3" spans="1:17" ht="23.25" customHeight="1" thickBot="1">
      <c r="A3" s="490"/>
      <c r="B3" s="146" t="s">
        <v>53</v>
      </c>
      <c r="C3" s="94" t="s">
        <v>79</v>
      </c>
      <c r="D3" s="65" t="s">
        <v>132</v>
      </c>
      <c r="E3" s="61" t="s">
        <v>92</v>
      </c>
      <c r="F3" s="62" t="s">
        <v>94</v>
      </c>
      <c r="G3" s="64" t="s">
        <v>123</v>
      </c>
      <c r="H3" s="65" t="s">
        <v>94</v>
      </c>
      <c r="I3" s="61" t="s">
        <v>123</v>
      </c>
      <c r="J3" s="62" t="s">
        <v>94</v>
      </c>
      <c r="K3" s="64" t="s">
        <v>123</v>
      </c>
      <c r="L3" s="65" t="s">
        <v>94</v>
      </c>
      <c r="M3" s="46" t="s">
        <v>79</v>
      </c>
      <c r="N3" s="62" t="s">
        <v>94</v>
      </c>
      <c r="O3" s="96" t="s">
        <v>95</v>
      </c>
      <c r="P3" s="61" t="s">
        <v>79</v>
      </c>
      <c r="Q3" s="65" t="s">
        <v>94</v>
      </c>
    </row>
    <row r="4" spans="1:18" s="10" customFormat="1" ht="15.75" customHeight="1">
      <c r="A4" s="304" t="s">
        <v>1</v>
      </c>
      <c r="B4" s="445">
        <f>'滞納者データ'!B5</f>
        <v>602814</v>
      </c>
      <c r="C4" s="446">
        <f>'要介護認定データ'!C5</f>
        <v>134438</v>
      </c>
      <c r="D4" s="180">
        <f aca="true" t="shared" si="0" ref="D4:D45">C4/B4</f>
        <v>0.2230173818126321</v>
      </c>
      <c r="E4" s="451">
        <v>86702</v>
      </c>
      <c r="F4" s="313">
        <f aca="true" t="shared" si="1" ref="F4:F45">E4/C4</f>
        <v>0.6449218226989393</v>
      </c>
      <c r="G4" s="446">
        <v>9373</v>
      </c>
      <c r="H4" s="180">
        <f aca="true" t="shared" si="2" ref="H4:H45">G4/C4</f>
        <v>0.06971987086984335</v>
      </c>
      <c r="I4" s="451">
        <v>5819</v>
      </c>
      <c r="J4" s="313">
        <f aca="true" t="shared" si="3" ref="J4:J45">I4/C4</f>
        <v>0.043283892946934646</v>
      </c>
      <c r="K4" s="446">
        <v>1016</v>
      </c>
      <c r="L4" s="180">
        <f aca="true" t="shared" si="4" ref="L4:L45">K4/C4</f>
        <v>0.007557387048304795</v>
      </c>
      <c r="M4" s="451">
        <f aca="true" t="shared" si="5" ref="M4:M45">G4+I4+K4</f>
        <v>16208</v>
      </c>
      <c r="N4" s="313">
        <f aca="true" t="shared" si="6" ref="N4:N45">M4/C4</f>
        <v>0.12056115086508279</v>
      </c>
      <c r="O4" s="456">
        <f aca="true" t="shared" si="7" ref="O4:O45">E4+M4</f>
        <v>102910</v>
      </c>
      <c r="P4" s="451">
        <f aca="true" t="shared" si="8" ref="P4:P45">C4-O4</f>
        <v>31528</v>
      </c>
      <c r="Q4" s="180">
        <f aca="true" t="shared" si="9" ref="Q4:Q45">P4/C4</f>
        <v>0.2345170264359779</v>
      </c>
      <c r="R4" s="155"/>
    </row>
    <row r="5" spans="1:18" s="10" customFormat="1" ht="15.75" customHeight="1">
      <c r="A5" s="168" t="s">
        <v>21</v>
      </c>
      <c r="B5" s="445">
        <f>'滞納者データ'!B6</f>
        <v>71659</v>
      </c>
      <c r="C5" s="447">
        <f>'要介護認定データ'!C6</f>
        <v>13342</v>
      </c>
      <c r="D5" s="176">
        <f t="shared" si="0"/>
        <v>0.18618735957800137</v>
      </c>
      <c r="E5" s="452">
        <v>7965</v>
      </c>
      <c r="F5" s="178">
        <f t="shared" si="1"/>
        <v>0.5969869584769899</v>
      </c>
      <c r="G5" s="447">
        <v>1056</v>
      </c>
      <c r="H5" s="176">
        <f t="shared" si="2"/>
        <v>0.07914855344026382</v>
      </c>
      <c r="I5" s="452">
        <v>592</v>
      </c>
      <c r="J5" s="178">
        <f t="shared" si="3"/>
        <v>0.04437115874681457</v>
      </c>
      <c r="K5" s="447">
        <v>35</v>
      </c>
      <c r="L5" s="176">
        <f t="shared" si="4"/>
        <v>0.0026232948583420775</v>
      </c>
      <c r="M5" s="452">
        <f t="shared" si="5"/>
        <v>1683</v>
      </c>
      <c r="N5" s="178">
        <f t="shared" si="6"/>
        <v>0.12614300704542047</v>
      </c>
      <c r="O5" s="457">
        <f t="shared" si="7"/>
        <v>9648</v>
      </c>
      <c r="P5" s="452">
        <f t="shared" si="8"/>
        <v>3694</v>
      </c>
      <c r="Q5" s="176">
        <f t="shared" si="9"/>
        <v>0.27687003447758957</v>
      </c>
      <c r="R5" s="155"/>
    </row>
    <row r="6" spans="1:18" s="10" customFormat="1" ht="15.75" customHeight="1">
      <c r="A6" s="168" t="s">
        <v>22</v>
      </c>
      <c r="B6" s="445">
        <f>'滞納者データ'!B7</f>
        <v>88503</v>
      </c>
      <c r="C6" s="447">
        <f>'要介護認定データ'!C7</f>
        <v>17184</v>
      </c>
      <c r="D6" s="176">
        <f t="shared" si="0"/>
        <v>0.1941629097318735</v>
      </c>
      <c r="E6" s="452">
        <v>10670</v>
      </c>
      <c r="F6" s="178">
        <f t="shared" si="1"/>
        <v>0.6209264432029795</v>
      </c>
      <c r="G6" s="447">
        <v>1116</v>
      </c>
      <c r="H6" s="176">
        <f t="shared" si="2"/>
        <v>0.06494413407821228</v>
      </c>
      <c r="I6" s="452">
        <v>742</v>
      </c>
      <c r="J6" s="178">
        <f t="shared" si="3"/>
        <v>0.04317970204841713</v>
      </c>
      <c r="K6" s="447">
        <v>38</v>
      </c>
      <c r="L6" s="176">
        <f t="shared" si="4"/>
        <v>0.002211359404096834</v>
      </c>
      <c r="M6" s="452">
        <f t="shared" si="5"/>
        <v>1896</v>
      </c>
      <c r="N6" s="178">
        <f t="shared" si="6"/>
        <v>0.11033519553072625</v>
      </c>
      <c r="O6" s="457">
        <f t="shared" si="7"/>
        <v>12566</v>
      </c>
      <c r="P6" s="452">
        <f t="shared" si="8"/>
        <v>4618</v>
      </c>
      <c r="Q6" s="176">
        <f t="shared" si="9"/>
        <v>0.26873836126629425</v>
      </c>
      <c r="R6" s="155"/>
    </row>
    <row r="7" spans="1:18" s="10" customFormat="1" ht="15.75" customHeight="1">
      <c r="A7" s="168" t="s">
        <v>23</v>
      </c>
      <c r="B7" s="445">
        <f>'滞納者データ'!B8</f>
        <v>27504</v>
      </c>
      <c r="C7" s="447">
        <f>'要介護認定データ'!C8</f>
        <v>4762</v>
      </c>
      <c r="D7" s="176">
        <f t="shared" si="0"/>
        <v>0.17313845258871438</v>
      </c>
      <c r="E7" s="452">
        <v>3280</v>
      </c>
      <c r="F7" s="178">
        <f t="shared" si="1"/>
        <v>0.6887862242755145</v>
      </c>
      <c r="G7" s="447">
        <v>323</v>
      </c>
      <c r="H7" s="176">
        <f t="shared" si="2"/>
        <v>0.06782864342713146</v>
      </c>
      <c r="I7" s="452">
        <v>299</v>
      </c>
      <c r="J7" s="178">
        <f t="shared" si="3"/>
        <v>0.0627887442251155</v>
      </c>
      <c r="K7" s="447">
        <v>19</v>
      </c>
      <c r="L7" s="176">
        <f t="shared" si="4"/>
        <v>0.003989920201595968</v>
      </c>
      <c r="M7" s="452">
        <f t="shared" si="5"/>
        <v>641</v>
      </c>
      <c r="N7" s="178">
        <f t="shared" si="6"/>
        <v>0.13460730785384292</v>
      </c>
      <c r="O7" s="457">
        <f t="shared" si="7"/>
        <v>3921</v>
      </c>
      <c r="P7" s="452">
        <f t="shared" si="8"/>
        <v>841</v>
      </c>
      <c r="Q7" s="176">
        <f t="shared" si="9"/>
        <v>0.17660646787064258</v>
      </c>
      <c r="R7" s="155"/>
    </row>
    <row r="8" spans="1:18" s="10" customFormat="1" ht="15.75" customHeight="1">
      <c r="A8" s="168" t="s">
        <v>3</v>
      </c>
      <c r="B8" s="445">
        <f>'滞納者データ'!B9</f>
        <v>24254</v>
      </c>
      <c r="C8" s="447">
        <f>'要介護認定データ'!C9</f>
        <v>4410</v>
      </c>
      <c r="D8" s="176">
        <f t="shared" si="0"/>
        <v>0.18182567823864104</v>
      </c>
      <c r="E8" s="452">
        <v>2960</v>
      </c>
      <c r="F8" s="178">
        <f t="shared" si="1"/>
        <v>0.671201814058957</v>
      </c>
      <c r="G8" s="447">
        <v>324</v>
      </c>
      <c r="H8" s="176">
        <f t="shared" si="2"/>
        <v>0.07346938775510205</v>
      </c>
      <c r="I8" s="452">
        <v>184</v>
      </c>
      <c r="J8" s="178">
        <f t="shared" si="3"/>
        <v>0.041723356009070296</v>
      </c>
      <c r="K8" s="447">
        <v>20</v>
      </c>
      <c r="L8" s="176">
        <f t="shared" si="4"/>
        <v>0.0045351473922902496</v>
      </c>
      <c r="M8" s="452">
        <f t="shared" si="5"/>
        <v>528</v>
      </c>
      <c r="N8" s="178">
        <f t="shared" si="6"/>
        <v>0.11972789115646258</v>
      </c>
      <c r="O8" s="457">
        <f t="shared" si="7"/>
        <v>3488</v>
      </c>
      <c r="P8" s="452">
        <f t="shared" si="8"/>
        <v>922</v>
      </c>
      <c r="Q8" s="176">
        <f t="shared" si="9"/>
        <v>0.2090702947845805</v>
      </c>
      <c r="R8" s="155"/>
    </row>
    <row r="9" spans="1:18" s="10" customFormat="1" ht="15.75" customHeight="1">
      <c r="A9" s="168" t="s">
        <v>4</v>
      </c>
      <c r="B9" s="445">
        <f>'滞納者データ'!B10</f>
        <v>85181</v>
      </c>
      <c r="C9" s="447">
        <f>'要介護認定データ'!C10</f>
        <v>13260</v>
      </c>
      <c r="D9" s="176">
        <f>C9/B9</f>
        <v>0.15566851762717038</v>
      </c>
      <c r="E9" s="452">
        <v>9076</v>
      </c>
      <c r="F9" s="178">
        <f>E9/C9</f>
        <v>0.6844645550527904</v>
      </c>
      <c r="G9" s="447">
        <v>987</v>
      </c>
      <c r="H9" s="176">
        <f>G9/C9</f>
        <v>0.07443438914027149</v>
      </c>
      <c r="I9" s="452">
        <v>715</v>
      </c>
      <c r="J9" s="178">
        <f>I9/C9</f>
        <v>0.05392156862745098</v>
      </c>
      <c r="K9" s="447">
        <v>24</v>
      </c>
      <c r="L9" s="176">
        <f>K9/C9</f>
        <v>0.0018099547511312218</v>
      </c>
      <c r="M9" s="452">
        <f>G9+I9+K9</f>
        <v>1726</v>
      </c>
      <c r="N9" s="178">
        <f>M9/C9</f>
        <v>0.1301659125188537</v>
      </c>
      <c r="O9" s="457">
        <f>E9+M9</f>
        <v>10802</v>
      </c>
      <c r="P9" s="452">
        <f>C9-O9</f>
        <v>2458</v>
      </c>
      <c r="Q9" s="176">
        <f>P9/C9</f>
        <v>0.18536953242835597</v>
      </c>
      <c r="R9" s="155"/>
    </row>
    <row r="10" spans="1:18" s="10" customFormat="1" ht="15.75" customHeight="1">
      <c r="A10" s="168" t="s">
        <v>5</v>
      </c>
      <c r="B10" s="445">
        <f>'滞納者データ'!B11</f>
        <v>55903</v>
      </c>
      <c r="C10" s="447">
        <f>'要介護認定データ'!C11</f>
        <v>8889</v>
      </c>
      <c r="D10" s="176">
        <f t="shared" si="0"/>
        <v>0.15900756667799582</v>
      </c>
      <c r="E10" s="452">
        <v>5558</v>
      </c>
      <c r="F10" s="178">
        <f t="shared" si="1"/>
        <v>0.625267184160198</v>
      </c>
      <c r="G10" s="447">
        <v>604</v>
      </c>
      <c r="H10" s="176">
        <f t="shared" si="2"/>
        <v>0.06794915063561706</v>
      </c>
      <c r="I10" s="452">
        <v>462</v>
      </c>
      <c r="J10" s="178">
        <f t="shared" si="3"/>
        <v>0.05197435032062099</v>
      </c>
      <c r="K10" s="447">
        <v>29</v>
      </c>
      <c r="L10" s="176">
        <f t="shared" si="4"/>
        <v>0.0032624592192597593</v>
      </c>
      <c r="M10" s="452">
        <f t="shared" si="5"/>
        <v>1095</v>
      </c>
      <c r="N10" s="178">
        <f t="shared" si="6"/>
        <v>0.12318596017549781</v>
      </c>
      <c r="O10" s="457">
        <f t="shared" si="7"/>
        <v>6653</v>
      </c>
      <c r="P10" s="452">
        <f t="shared" si="8"/>
        <v>2236</v>
      </c>
      <c r="Q10" s="176">
        <f t="shared" si="9"/>
        <v>0.2515468556643042</v>
      </c>
      <c r="R10" s="155"/>
    </row>
    <row r="11" spans="1:18" s="10" customFormat="1" ht="15.75" customHeight="1">
      <c r="A11" s="168" t="s">
        <v>9</v>
      </c>
      <c r="B11" s="445">
        <f>'滞納者データ'!B12</f>
        <v>17476</v>
      </c>
      <c r="C11" s="447">
        <f>'要介護認定データ'!C12</f>
        <v>2624</v>
      </c>
      <c r="D11" s="176">
        <f>C11/B11</f>
        <v>0.15014877546349278</v>
      </c>
      <c r="E11" s="452">
        <v>1679</v>
      </c>
      <c r="F11" s="178">
        <f>E11/C11</f>
        <v>0.6398628048780488</v>
      </c>
      <c r="G11" s="447">
        <v>281</v>
      </c>
      <c r="H11" s="176">
        <f>G11/C11</f>
        <v>0.10708841463414634</v>
      </c>
      <c r="I11" s="452">
        <v>162</v>
      </c>
      <c r="J11" s="178">
        <f>I11/C11</f>
        <v>0.06173780487804878</v>
      </c>
      <c r="K11" s="447">
        <v>10</v>
      </c>
      <c r="L11" s="176">
        <f>K11/C11</f>
        <v>0.0038109756097560975</v>
      </c>
      <c r="M11" s="452">
        <f>G11+I11+K11</f>
        <v>453</v>
      </c>
      <c r="N11" s="178">
        <f>M11/C11</f>
        <v>0.17263719512195122</v>
      </c>
      <c r="O11" s="457">
        <f>E11+M11</f>
        <v>2132</v>
      </c>
      <c r="P11" s="452">
        <f>C11-O11</f>
        <v>492</v>
      </c>
      <c r="Q11" s="176">
        <f>P11/C11</f>
        <v>0.1875</v>
      </c>
      <c r="R11" s="155"/>
    </row>
    <row r="12" spans="1:18" s="10" customFormat="1" ht="15.75" customHeight="1">
      <c r="A12" s="168" t="s">
        <v>24</v>
      </c>
      <c r="B12" s="445">
        <f>'滞納者データ'!B13</f>
        <v>6547</v>
      </c>
      <c r="C12" s="447">
        <f>'要介護認定データ'!C13</f>
        <v>997</v>
      </c>
      <c r="D12" s="176">
        <f t="shared" si="0"/>
        <v>0.1522834886207423</v>
      </c>
      <c r="E12" s="452">
        <v>593</v>
      </c>
      <c r="F12" s="178">
        <f t="shared" si="1"/>
        <v>0.5947843530591775</v>
      </c>
      <c r="G12" s="447">
        <v>102</v>
      </c>
      <c r="H12" s="176">
        <f t="shared" si="2"/>
        <v>0.10230692076228685</v>
      </c>
      <c r="I12" s="452">
        <v>21</v>
      </c>
      <c r="J12" s="178">
        <f t="shared" si="3"/>
        <v>0.02106318956870612</v>
      </c>
      <c r="K12" s="447">
        <v>5</v>
      </c>
      <c r="L12" s="176">
        <f t="shared" si="4"/>
        <v>0.0050150451354062184</v>
      </c>
      <c r="M12" s="452">
        <f t="shared" si="5"/>
        <v>128</v>
      </c>
      <c r="N12" s="178">
        <f t="shared" si="6"/>
        <v>0.1283851554663992</v>
      </c>
      <c r="O12" s="457">
        <f t="shared" si="7"/>
        <v>721</v>
      </c>
      <c r="P12" s="452">
        <f t="shared" si="8"/>
        <v>276</v>
      </c>
      <c r="Q12" s="176">
        <f t="shared" si="9"/>
        <v>0.2768304914744233</v>
      </c>
      <c r="R12" s="155"/>
    </row>
    <row r="13" spans="1:18" s="10" customFormat="1" ht="15.75" customHeight="1">
      <c r="A13" s="168" t="s">
        <v>14</v>
      </c>
      <c r="B13" s="445">
        <f>'滞納者データ'!B14</f>
        <v>3318</v>
      </c>
      <c r="C13" s="447">
        <f>'要介護認定データ'!C14</f>
        <v>690</v>
      </c>
      <c r="D13" s="176">
        <f t="shared" si="0"/>
        <v>0.20795660036166366</v>
      </c>
      <c r="E13" s="452">
        <v>369</v>
      </c>
      <c r="F13" s="178">
        <f t="shared" si="1"/>
        <v>0.5347826086956522</v>
      </c>
      <c r="G13" s="447">
        <v>92</v>
      </c>
      <c r="H13" s="176">
        <f t="shared" si="2"/>
        <v>0.13333333333333333</v>
      </c>
      <c r="I13" s="452">
        <v>33</v>
      </c>
      <c r="J13" s="178">
        <f t="shared" si="3"/>
        <v>0.04782608695652174</v>
      </c>
      <c r="K13" s="447">
        <v>20</v>
      </c>
      <c r="L13" s="176">
        <f t="shared" si="4"/>
        <v>0.028985507246376812</v>
      </c>
      <c r="M13" s="452">
        <f t="shared" si="5"/>
        <v>145</v>
      </c>
      <c r="N13" s="178">
        <f t="shared" si="6"/>
        <v>0.21014492753623187</v>
      </c>
      <c r="O13" s="457">
        <f t="shared" si="7"/>
        <v>514</v>
      </c>
      <c r="P13" s="452">
        <f t="shared" si="8"/>
        <v>176</v>
      </c>
      <c r="Q13" s="176">
        <f t="shared" si="9"/>
        <v>0.25507246376811593</v>
      </c>
      <c r="R13" s="155"/>
    </row>
    <row r="14" spans="1:18" s="10" customFormat="1" ht="15.75" customHeight="1">
      <c r="A14" s="168" t="s">
        <v>13</v>
      </c>
      <c r="B14" s="445">
        <f>'滞納者データ'!B15</f>
        <v>6637</v>
      </c>
      <c r="C14" s="447">
        <f>'要介護認定データ'!C15</f>
        <v>1088</v>
      </c>
      <c r="D14" s="176">
        <f t="shared" si="0"/>
        <v>0.16392948621365075</v>
      </c>
      <c r="E14" s="452">
        <v>673</v>
      </c>
      <c r="F14" s="178">
        <f t="shared" si="1"/>
        <v>0.6185661764705882</v>
      </c>
      <c r="G14" s="447">
        <v>86</v>
      </c>
      <c r="H14" s="176">
        <f t="shared" si="2"/>
        <v>0.07904411764705882</v>
      </c>
      <c r="I14" s="452">
        <v>76</v>
      </c>
      <c r="J14" s="178">
        <f t="shared" si="3"/>
        <v>0.06985294117647059</v>
      </c>
      <c r="K14" s="447">
        <v>5</v>
      </c>
      <c r="L14" s="176">
        <f t="shared" si="4"/>
        <v>0.004595588235294118</v>
      </c>
      <c r="M14" s="452">
        <f t="shared" si="5"/>
        <v>167</v>
      </c>
      <c r="N14" s="178">
        <f t="shared" si="6"/>
        <v>0.15349264705882354</v>
      </c>
      <c r="O14" s="457">
        <f t="shared" si="7"/>
        <v>840</v>
      </c>
      <c r="P14" s="452">
        <f t="shared" si="8"/>
        <v>248</v>
      </c>
      <c r="Q14" s="176">
        <f t="shared" si="9"/>
        <v>0.22794117647058823</v>
      </c>
      <c r="R14" s="155"/>
    </row>
    <row r="15" spans="1:18" s="10" customFormat="1" ht="15.75" customHeight="1">
      <c r="A15" s="168" t="s">
        <v>2</v>
      </c>
      <c r="B15" s="445">
        <f>'滞納者データ'!B16</f>
        <v>194418</v>
      </c>
      <c r="C15" s="447">
        <f>'要介護認定データ'!C16</f>
        <v>41291</v>
      </c>
      <c r="D15" s="176">
        <f t="shared" si="0"/>
        <v>0.21238259831908568</v>
      </c>
      <c r="E15" s="452">
        <v>25144</v>
      </c>
      <c r="F15" s="178">
        <f t="shared" si="1"/>
        <v>0.6089462594754305</v>
      </c>
      <c r="G15" s="447">
        <v>2241</v>
      </c>
      <c r="H15" s="176">
        <f t="shared" si="2"/>
        <v>0.05427332832820712</v>
      </c>
      <c r="I15" s="452">
        <v>1513</v>
      </c>
      <c r="J15" s="178">
        <f t="shared" si="3"/>
        <v>0.03664236758615679</v>
      </c>
      <c r="K15" s="447">
        <v>458</v>
      </c>
      <c r="L15" s="176">
        <f t="shared" si="4"/>
        <v>0.011092005521784408</v>
      </c>
      <c r="M15" s="452">
        <f t="shared" si="5"/>
        <v>4212</v>
      </c>
      <c r="N15" s="178">
        <f t="shared" si="6"/>
        <v>0.10200770143614832</v>
      </c>
      <c r="O15" s="457">
        <f t="shared" si="7"/>
        <v>29356</v>
      </c>
      <c r="P15" s="452">
        <f t="shared" si="8"/>
        <v>11935</v>
      </c>
      <c r="Q15" s="176">
        <f t="shared" si="9"/>
        <v>0.2890460390884212</v>
      </c>
      <c r="R15" s="155"/>
    </row>
    <row r="16" spans="1:18" s="10" customFormat="1" ht="15.75" customHeight="1">
      <c r="A16" s="168" t="s">
        <v>10</v>
      </c>
      <c r="B16" s="445">
        <f>'滞納者データ'!B17</f>
        <v>13648</v>
      </c>
      <c r="C16" s="447">
        <f>'要介護認定データ'!C17</f>
        <v>2725</v>
      </c>
      <c r="D16" s="176">
        <f t="shared" si="0"/>
        <v>0.19966295427901523</v>
      </c>
      <c r="E16" s="452">
        <v>1756</v>
      </c>
      <c r="F16" s="178">
        <f t="shared" si="1"/>
        <v>0.6444036697247706</v>
      </c>
      <c r="G16" s="447">
        <v>139</v>
      </c>
      <c r="H16" s="176">
        <f t="shared" si="2"/>
        <v>0.05100917431192661</v>
      </c>
      <c r="I16" s="452">
        <v>156</v>
      </c>
      <c r="J16" s="178">
        <f t="shared" si="3"/>
        <v>0.057247706422018346</v>
      </c>
      <c r="K16" s="447">
        <v>39</v>
      </c>
      <c r="L16" s="176">
        <f t="shared" si="4"/>
        <v>0.014311926605504587</v>
      </c>
      <c r="M16" s="452">
        <f t="shared" si="5"/>
        <v>334</v>
      </c>
      <c r="N16" s="178">
        <f t="shared" si="6"/>
        <v>0.12256880733944954</v>
      </c>
      <c r="O16" s="457">
        <f t="shared" si="7"/>
        <v>2090</v>
      </c>
      <c r="P16" s="452">
        <f t="shared" si="8"/>
        <v>635</v>
      </c>
      <c r="Q16" s="176">
        <f t="shared" si="9"/>
        <v>0.23302752293577983</v>
      </c>
      <c r="R16" s="155"/>
    </row>
    <row r="17" spans="1:18" s="10" customFormat="1" ht="15.75" customHeight="1">
      <c r="A17" s="168" t="s">
        <v>25</v>
      </c>
      <c r="B17" s="445">
        <f>'滞納者データ'!B18</f>
        <v>15939</v>
      </c>
      <c r="C17" s="447">
        <f>'要介護認定データ'!C18</f>
        <v>2599</v>
      </c>
      <c r="D17" s="176">
        <f t="shared" si="0"/>
        <v>0.16305916305916307</v>
      </c>
      <c r="E17" s="452">
        <v>1706</v>
      </c>
      <c r="F17" s="178">
        <f t="shared" si="1"/>
        <v>0.6564063101192766</v>
      </c>
      <c r="G17" s="447">
        <v>199</v>
      </c>
      <c r="H17" s="176">
        <f t="shared" si="2"/>
        <v>0.07656791073489803</v>
      </c>
      <c r="I17" s="452">
        <v>109</v>
      </c>
      <c r="J17" s="178">
        <f t="shared" si="3"/>
        <v>0.04193920738745671</v>
      </c>
      <c r="K17" s="447">
        <v>35</v>
      </c>
      <c r="L17" s="176">
        <f t="shared" si="4"/>
        <v>0.013466717968449404</v>
      </c>
      <c r="M17" s="452">
        <f t="shared" si="5"/>
        <v>343</v>
      </c>
      <c r="N17" s="178">
        <f t="shared" si="6"/>
        <v>0.13197383609080415</v>
      </c>
      <c r="O17" s="457">
        <f t="shared" si="7"/>
        <v>2049</v>
      </c>
      <c r="P17" s="452">
        <f t="shared" si="8"/>
        <v>550</v>
      </c>
      <c r="Q17" s="176">
        <f t="shared" si="9"/>
        <v>0.2116198537899192</v>
      </c>
      <c r="R17" s="155"/>
    </row>
    <row r="18" spans="1:18" s="10" customFormat="1" ht="15.75" customHeight="1">
      <c r="A18" s="168" t="s">
        <v>26</v>
      </c>
      <c r="B18" s="445">
        <f>'滞納者データ'!B19</f>
        <v>44790</v>
      </c>
      <c r="C18" s="447">
        <f>'要介護認定データ'!C19</f>
        <v>9582</v>
      </c>
      <c r="D18" s="176">
        <f>C18/B18</f>
        <v>0.21393168117883457</v>
      </c>
      <c r="E18" s="452">
        <v>6519</v>
      </c>
      <c r="F18" s="178">
        <f>E18/C18</f>
        <v>0.6803381340012523</v>
      </c>
      <c r="G18" s="447">
        <v>398</v>
      </c>
      <c r="H18" s="176">
        <f>G18/C18</f>
        <v>0.04153621373408474</v>
      </c>
      <c r="I18" s="452">
        <v>340</v>
      </c>
      <c r="J18" s="178">
        <f>I18/C18</f>
        <v>0.03548319766228345</v>
      </c>
      <c r="K18" s="447">
        <v>268</v>
      </c>
      <c r="L18" s="176">
        <f>K18/C18</f>
        <v>0.0279691087455646</v>
      </c>
      <c r="M18" s="452">
        <f>G18+I18+K18</f>
        <v>1006</v>
      </c>
      <c r="N18" s="178">
        <f>M18/C18</f>
        <v>0.10498852014193279</v>
      </c>
      <c r="O18" s="457">
        <f>E18+M18</f>
        <v>7525</v>
      </c>
      <c r="P18" s="452">
        <f>C18-O18</f>
        <v>2057</v>
      </c>
      <c r="Q18" s="176">
        <f>P18/C18</f>
        <v>0.21467334585681486</v>
      </c>
      <c r="R18" s="155"/>
    </row>
    <row r="19" spans="1:18" s="10" customFormat="1" ht="15.75" customHeight="1">
      <c r="A19" s="168" t="s">
        <v>27</v>
      </c>
      <c r="B19" s="445">
        <f>'滞納者データ'!B20</f>
        <v>19329</v>
      </c>
      <c r="C19" s="447">
        <f>'要介護認定データ'!C20</f>
        <v>3668</v>
      </c>
      <c r="D19" s="176">
        <f>C19/B19</f>
        <v>0.18976667184024004</v>
      </c>
      <c r="E19" s="452">
        <v>2335</v>
      </c>
      <c r="F19" s="178">
        <f>E19/C19</f>
        <v>0.6365866957470011</v>
      </c>
      <c r="G19" s="447">
        <v>190</v>
      </c>
      <c r="H19" s="176">
        <f>G19/C19</f>
        <v>0.05179934569247546</v>
      </c>
      <c r="I19" s="452">
        <v>169</v>
      </c>
      <c r="J19" s="178">
        <f>I19/C19</f>
        <v>0.04607415485278081</v>
      </c>
      <c r="K19" s="447">
        <v>86</v>
      </c>
      <c r="L19" s="176">
        <f>K19/C19</f>
        <v>0.023446019629225736</v>
      </c>
      <c r="M19" s="452">
        <f>G19+I19+K19</f>
        <v>445</v>
      </c>
      <c r="N19" s="178">
        <f>M19/C19</f>
        <v>0.12131952017448201</v>
      </c>
      <c r="O19" s="457">
        <f>E19+M19</f>
        <v>2780</v>
      </c>
      <c r="P19" s="452">
        <f>C19-O19</f>
        <v>888</v>
      </c>
      <c r="Q19" s="176">
        <f>P19/C19</f>
        <v>0.2420937840785169</v>
      </c>
      <c r="R19" s="155"/>
    </row>
    <row r="20" spans="1:18" s="10" customFormat="1" ht="15.75" customHeight="1">
      <c r="A20" s="168" t="s">
        <v>28</v>
      </c>
      <c r="B20" s="445">
        <f>'滞納者データ'!B21</f>
        <v>21838</v>
      </c>
      <c r="C20" s="447">
        <f>'要介護認定データ'!C21</f>
        <v>5813</v>
      </c>
      <c r="D20" s="176">
        <f t="shared" si="0"/>
        <v>0.26618737979668466</v>
      </c>
      <c r="E20" s="452">
        <v>3307</v>
      </c>
      <c r="F20" s="178">
        <f t="shared" si="1"/>
        <v>0.5688972991570618</v>
      </c>
      <c r="G20" s="447">
        <v>279</v>
      </c>
      <c r="H20" s="176">
        <f t="shared" si="2"/>
        <v>0.047995871322896955</v>
      </c>
      <c r="I20" s="452">
        <v>213</v>
      </c>
      <c r="J20" s="178">
        <f t="shared" si="3"/>
        <v>0.036642009289523485</v>
      </c>
      <c r="K20" s="447">
        <v>22</v>
      </c>
      <c r="L20" s="176">
        <f t="shared" si="4"/>
        <v>0.0037846206777911577</v>
      </c>
      <c r="M20" s="452">
        <f t="shared" si="5"/>
        <v>514</v>
      </c>
      <c r="N20" s="178">
        <f t="shared" si="6"/>
        <v>0.08842250129021159</v>
      </c>
      <c r="O20" s="457">
        <f t="shared" si="7"/>
        <v>3821</v>
      </c>
      <c r="P20" s="452">
        <f t="shared" si="8"/>
        <v>1992</v>
      </c>
      <c r="Q20" s="176">
        <f t="shared" si="9"/>
        <v>0.34268019955272666</v>
      </c>
      <c r="R20" s="155"/>
    </row>
    <row r="21" spans="1:18" s="10" customFormat="1" ht="15.75" customHeight="1">
      <c r="A21" s="168" t="s">
        <v>8</v>
      </c>
      <c r="B21" s="445">
        <f>'滞納者データ'!B22</f>
        <v>35804</v>
      </c>
      <c r="C21" s="447">
        <f>'要介護認定データ'!C22</f>
        <v>5812</v>
      </c>
      <c r="D21" s="176">
        <f t="shared" si="0"/>
        <v>0.16232823148251593</v>
      </c>
      <c r="E21" s="452">
        <v>3832</v>
      </c>
      <c r="F21" s="178">
        <f t="shared" si="1"/>
        <v>0.6593255333792154</v>
      </c>
      <c r="G21" s="447">
        <v>403</v>
      </c>
      <c r="H21" s="176">
        <f t="shared" si="2"/>
        <v>0.06933929800412938</v>
      </c>
      <c r="I21" s="452">
        <v>355</v>
      </c>
      <c r="J21" s="178">
        <f t="shared" si="3"/>
        <v>0.06108052305574673</v>
      </c>
      <c r="K21" s="447">
        <v>164</v>
      </c>
      <c r="L21" s="176">
        <f t="shared" si="4"/>
        <v>0.028217481073640742</v>
      </c>
      <c r="M21" s="452">
        <f t="shared" si="5"/>
        <v>922</v>
      </c>
      <c r="N21" s="178">
        <f t="shared" si="6"/>
        <v>0.15863730213351687</v>
      </c>
      <c r="O21" s="457">
        <f t="shared" si="7"/>
        <v>4754</v>
      </c>
      <c r="P21" s="452">
        <f t="shared" si="8"/>
        <v>1058</v>
      </c>
      <c r="Q21" s="176">
        <f t="shared" si="9"/>
        <v>0.18203716448726773</v>
      </c>
      <c r="R21" s="155"/>
    </row>
    <row r="22" spans="1:18" s="10" customFormat="1" ht="15.75" customHeight="1">
      <c r="A22" s="168" t="s">
        <v>40</v>
      </c>
      <c r="B22" s="445">
        <f>'滞納者データ'!B23</f>
        <v>14493</v>
      </c>
      <c r="C22" s="447">
        <f>'要介護認定データ'!C23</f>
        <v>2616</v>
      </c>
      <c r="D22" s="176">
        <f>C22/B22</f>
        <v>0.18050093148416477</v>
      </c>
      <c r="E22" s="452">
        <v>1658</v>
      </c>
      <c r="F22" s="178">
        <f>E22/C22</f>
        <v>0.6337920489296636</v>
      </c>
      <c r="G22" s="447">
        <v>155</v>
      </c>
      <c r="H22" s="176">
        <f>G22/C22</f>
        <v>0.059250764525993885</v>
      </c>
      <c r="I22" s="452">
        <v>107</v>
      </c>
      <c r="J22" s="178">
        <f>I22/C22</f>
        <v>0.040902140672782875</v>
      </c>
      <c r="K22" s="447">
        <v>32</v>
      </c>
      <c r="L22" s="176">
        <f>K22/C22</f>
        <v>0.012232415902140673</v>
      </c>
      <c r="M22" s="452">
        <f>G22+I22+K22</f>
        <v>294</v>
      </c>
      <c r="N22" s="178">
        <f>M22/C22</f>
        <v>0.11238532110091744</v>
      </c>
      <c r="O22" s="457">
        <f>E22+M22</f>
        <v>1952</v>
      </c>
      <c r="P22" s="452">
        <f>C22-O22</f>
        <v>664</v>
      </c>
      <c r="Q22" s="176">
        <f>P22/C22</f>
        <v>0.25382262996941896</v>
      </c>
      <c r="R22" s="155"/>
    </row>
    <row r="23" spans="1:18" s="10" customFormat="1" ht="15.75" customHeight="1">
      <c r="A23" s="168" t="s">
        <v>12</v>
      </c>
      <c r="B23" s="445">
        <f>'滞納者データ'!B24</f>
        <v>13568</v>
      </c>
      <c r="C23" s="447">
        <f>'要介護認定データ'!C24</f>
        <v>2500</v>
      </c>
      <c r="D23" s="176">
        <f>C23/B23</f>
        <v>0.18425707547169812</v>
      </c>
      <c r="E23" s="452">
        <v>1551</v>
      </c>
      <c r="F23" s="178">
        <f>E23/C23</f>
        <v>0.6204</v>
      </c>
      <c r="G23" s="447">
        <v>171</v>
      </c>
      <c r="H23" s="176">
        <f>G23/C23</f>
        <v>0.0684</v>
      </c>
      <c r="I23" s="452">
        <v>127</v>
      </c>
      <c r="J23" s="178">
        <f>I23/C23</f>
        <v>0.0508</v>
      </c>
      <c r="K23" s="447">
        <v>17</v>
      </c>
      <c r="L23" s="176">
        <f>K23/C23</f>
        <v>0.0068</v>
      </c>
      <c r="M23" s="452">
        <f>G23+I23+K23</f>
        <v>315</v>
      </c>
      <c r="N23" s="178">
        <f>M23/C23</f>
        <v>0.126</v>
      </c>
      <c r="O23" s="457">
        <f>E23+M23</f>
        <v>1866</v>
      </c>
      <c r="P23" s="452">
        <f>C23-O23</f>
        <v>634</v>
      </c>
      <c r="Q23" s="176">
        <f>P23/C23</f>
        <v>0.2536</v>
      </c>
      <c r="R23" s="155"/>
    </row>
    <row r="24" spans="1:18" s="10" customFormat="1" ht="15.75" customHeight="1">
      <c r="A24" s="168" t="s">
        <v>15</v>
      </c>
      <c r="B24" s="445">
        <f>'滞納者データ'!B25</f>
        <v>4202</v>
      </c>
      <c r="C24" s="447">
        <f>'要介護認定データ'!C25</f>
        <v>841</v>
      </c>
      <c r="D24" s="176">
        <f t="shared" si="0"/>
        <v>0.20014278914802475</v>
      </c>
      <c r="E24" s="452">
        <v>552</v>
      </c>
      <c r="F24" s="178">
        <f t="shared" si="1"/>
        <v>0.6563614744351962</v>
      </c>
      <c r="G24" s="447">
        <v>57</v>
      </c>
      <c r="H24" s="176">
        <f t="shared" si="2"/>
        <v>0.06777645659928656</v>
      </c>
      <c r="I24" s="452">
        <v>24</v>
      </c>
      <c r="J24" s="178">
        <f t="shared" si="3"/>
        <v>0.028537455410225922</v>
      </c>
      <c r="K24" s="447">
        <v>7</v>
      </c>
      <c r="L24" s="176">
        <f t="shared" si="4"/>
        <v>0.008323424494649227</v>
      </c>
      <c r="M24" s="452">
        <f t="shared" si="5"/>
        <v>88</v>
      </c>
      <c r="N24" s="178">
        <f t="shared" si="6"/>
        <v>0.10463733650416171</v>
      </c>
      <c r="O24" s="457">
        <f t="shared" si="7"/>
        <v>640</v>
      </c>
      <c r="P24" s="452">
        <f t="shared" si="8"/>
        <v>201</v>
      </c>
      <c r="Q24" s="176">
        <f t="shared" si="9"/>
        <v>0.2390011890606421</v>
      </c>
      <c r="R24" s="155"/>
    </row>
    <row r="25" spans="1:18" s="10" customFormat="1" ht="15.75" customHeight="1">
      <c r="A25" s="168" t="s">
        <v>17</v>
      </c>
      <c r="B25" s="445">
        <f>'滞納者データ'!B26</f>
        <v>1761</v>
      </c>
      <c r="C25" s="447">
        <f>'要介護認定データ'!C26</f>
        <v>325</v>
      </c>
      <c r="D25" s="176">
        <f t="shared" si="0"/>
        <v>0.1845542305508234</v>
      </c>
      <c r="E25" s="452">
        <v>195</v>
      </c>
      <c r="F25" s="178">
        <f t="shared" si="1"/>
        <v>0.6</v>
      </c>
      <c r="G25" s="447">
        <v>32</v>
      </c>
      <c r="H25" s="176">
        <f t="shared" si="2"/>
        <v>0.09846153846153846</v>
      </c>
      <c r="I25" s="452">
        <v>7</v>
      </c>
      <c r="J25" s="178">
        <f t="shared" si="3"/>
        <v>0.021538461538461538</v>
      </c>
      <c r="K25" s="447">
        <v>4</v>
      </c>
      <c r="L25" s="176">
        <f t="shared" si="4"/>
        <v>0.012307692307692308</v>
      </c>
      <c r="M25" s="452">
        <f t="shared" si="5"/>
        <v>43</v>
      </c>
      <c r="N25" s="178">
        <f t="shared" si="6"/>
        <v>0.13230769230769232</v>
      </c>
      <c r="O25" s="457">
        <f t="shared" si="7"/>
        <v>238</v>
      </c>
      <c r="P25" s="452">
        <f t="shared" si="8"/>
        <v>87</v>
      </c>
      <c r="Q25" s="176">
        <f t="shared" si="9"/>
        <v>0.2676923076923077</v>
      </c>
      <c r="R25" s="155"/>
    </row>
    <row r="26" spans="1:18" s="10" customFormat="1" ht="15.75" customHeight="1">
      <c r="A26" s="168" t="s">
        <v>16</v>
      </c>
      <c r="B26" s="445">
        <f>'滞納者データ'!B27</f>
        <v>9226</v>
      </c>
      <c r="C26" s="447">
        <f>'要介護認定データ'!C27</f>
        <v>1664</v>
      </c>
      <c r="D26" s="176">
        <f>C26/B26</f>
        <v>0.1803598525905051</v>
      </c>
      <c r="E26" s="452">
        <v>982</v>
      </c>
      <c r="F26" s="178">
        <f>E26/C26</f>
        <v>0.5901442307692307</v>
      </c>
      <c r="G26" s="447">
        <v>109</v>
      </c>
      <c r="H26" s="176">
        <f>G26/C26</f>
        <v>0.0655048076923077</v>
      </c>
      <c r="I26" s="452">
        <v>90</v>
      </c>
      <c r="J26" s="178">
        <f>I26/C26</f>
        <v>0.054086538461538464</v>
      </c>
      <c r="K26" s="447">
        <v>7</v>
      </c>
      <c r="L26" s="176">
        <f>K26/C26</f>
        <v>0.004206730769230769</v>
      </c>
      <c r="M26" s="452">
        <f>G26+I26+K26</f>
        <v>206</v>
      </c>
      <c r="N26" s="178">
        <f>M26/C26</f>
        <v>0.12379807692307693</v>
      </c>
      <c r="O26" s="457">
        <f>E26+M26</f>
        <v>1188</v>
      </c>
      <c r="P26" s="452">
        <f>C26-O26</f>
        <v>476</v>
      </c>
      <c r="Q26" s="176">
        <f>P26/C26</f>
        <v>0.2860576923076923</v>
      </c>
      <c r="R26" s="155"/>
    </row>
    <row r="27" spans="1:18" s="10" customFormat="1" ht="15.75" customHeight="1">
      <c r="A27" s="168" t="s">
        <v>18</v>
      </c>
      <c r="B27" s="445">
        <f>'滞納者データ'!B28</f>
        <v>5309</v>
      </c>
      <c r="C27" s="447">
        <f>'要介護認定データ'!C28</f>
        <v>1224</v>
      </c>
      <c r="D27" s="176">
        <f t="shared" si="0"/>
        <v>0.23055189301186665</v>
      </c>
      <c r="E27" s="452">
        <v>721</v>
      </c>
      <c r="F27" s="178">
        <f t="shared" si="1"/>
        <v>0.5890522875816994</v>
      </c>
      <c r="G27" s="447">
        <v>62</v>
      </c>
      <c r="H27" s="176">
        <f t="shared" si="2"/>
        <v>0.05065359477124183</v>
      </c>
      <c r="I27" s="452">
        <v>57</v>
      </c>
      <c r="J27" s="178">
        <f t="shared" si="3"/>
        <v>0.04656862745098039</v>
      </c>
      <c r="K27" s="447">
        <v>4</v>
      </c>
      <c r="L27" s="176">
        <f t="shared" si="4"/>
        <v>0.0032679738562091504</v>
      </c>
      <c r="M27" s="452">
        <f t="shared" si="5"/>
        <v>123</v>
      </c>
      <c r="N27" s="178">
        <f t="shared" si="6"/>
        <v>0.10049019607843138</v>
      </c>
      <c r="O27" s="457">
        <f t="shared" si="7"/>
        <v>844</v>
      </c>
      <c r="P27" s="452">
        <f t="shared" si="8"/>
        <v>380</v>
      </c>
      <c r="Q27" s="176">
        <f t="shared" si="9"/>
        <v>0.3104575163398693</v>
      </c>
      <c r="R27" s="155"/>
    </row>
    <row r="28" spans="1:18" s="10" customFormat="1" ht="15.75" customHeight="1">
      <c r="A28" s="168" t="s">
        <v>151</v>
      </c>
      <c r="B28" s="445">
        <f>'滞納者データ'!B29</f>
        <v>78878</v>
      </c>
      <c r="C28" s="447">
        <f>'要介護認定データ'!C29</f>
        <v>14795</v>
      </c>
      <c r="D28" s="176">
        <f>C28/B28</f>
        <v>0.1875681432084992</v>
      </c>
      <c r="E28" s="452">
        <v>9170</v>
      </c>
      <c r="F28" s="178">
        <f>E28/C28</f>
        <v>0.6198039878337276</v>
      </c>
      <c r="G28" s="447">
        <v>992</v>
      </c>
      <c r="H28" s="176">
        <f>G28/C28</f>
        <v>0.06704967894558973</v>
      </c>
      <c r="I28" s="452">
        <v>693</v>
      </c>
      <c r="J28" s="178">
        <f>I28/C28</f>
        <v>0.04684014869888476</v>
      </c>
      <c r="K28" s="447">
        <v>81</v>
      </c>
      <c r="L28" s="176">
        <f>K28/C28</f>
        <v>0.005474822575194323</v>
      </c>
      <c r="M28" s="452">
        <f t="shared" si="5"/>
        <v>1766</v>
      </c>
      <c r="N28" s="178">
        <f>M28/C28</f>
        <v>0.11936465021966881</v>
      </c>
      <c r="O28" s="457">
        <f>E28+M28</f>
        <v>10936</v>
      </c>
      <c r="P28" s="452">
        <f>C28-O28</f>
        <v>3859</v>
      </c>
      <c r="Q28" s="176">
        <f>P28/C28</f>
        <v>0.26083136194660356</v>
      </c>
      <c r="R28" s="155"/>
    </row>
    <row r="29" spans="1:18" s="10" customFormat="1" ht="15.75" customHeight="1">
      <c r="A29" s="168" t="s">
        <v>29</v>
      </c>
      <c r="B29" s="445">
        <f>'滞納者データ'!B30</f>
        <v>88309</v>
      </c>
      <c r="C29" s="447">
        <f>'要介護認定データ'!C30</f>
        <v>15781</v>
      </c>
      <c r="D29" s="176">
        <f>C29/B29</f>
        <v>0.17870205754792828</v>
      </c>
      <c r="E29" s="452">
        <v>9973</v>
      </c>
      <c r="F29" s="178">
        <f>E29/C29</f>
        <v>0.6319624865344402</v>
      </c>
      <c r="G29" s="447">
        <v>1047</v>
      </c>
      <c r="H29" s="176">
        <f>G29/C29</f>
        <v>0.06634560547493822</v>
      </c>
      <c r="I29" s="452">
        <v>717</v>
      </c>
      <c r="J29" s="178">
        <f>I29/C29</f>
        <v>0.0454343831189405</v>
      </c>
      <c r="K29" s="447">
        <v>61</v>
      </c>
      <c r="L29" s="176">
        <f>K29/C29</f>
        <v>0.003865407768835942</v>
      </c>
      <c r="M29" s="452">
        <f>G29+I29+K29</f>
        <v>1825</v>
      </c>
      <c r="N29" s="178">
        <f>M29/C29</f>
        <v>0.11564539636271466</v>
      </c>
      <c r="O29" s="457">
        <f>E29+M29</f>
        <v>11798</v>
      </c>
      <c r="P29" s="452">
        <f>C29-O29</f>
        <v>3983</v>
      </c>
      <c r="Q29" s="176">
        <f>P29/C29</f>
        <v>0.2523921171028452</v>
      </c>
      <c r="R29" s="155"/>
    </row>
    <row r="30" spans="1:18" s="10" customFormat="1" ht="15.75" customHeight="1">
      <c r="A30" s="168" t="s">
        <v>7</v>
      </c>
      <c r="B30" s="445">
        <f>'滞納者データ'!B31</f>
        <v>54250</v>
      </c>
      <c r="C30" s="447">
        <f>'要介護認定データ'!C31</f>
        <v>8408</v>
      </c>
      <c r="D30" s="176">
        <f t="shared" si="0"/>
        <v>0.15498617511520738</v>
      </c>
      <c r="E30" s="452">
        <v>6042</v>
      </c>
      <c r="F30" s="178">
        <f t="shared" si="1"/>
        <v>0.7186013320647003</v>
      </c>
      <c r="G30" s="447">
        <v>677</v>
      </c>
      <c r="H30" s="176">
        <f t="shared" si="2"/>
        <v>0.08051855375832541</v>
      </c>
      <c r="I30" s="452">
        <v>403</v>
      </c>
      <c r="J30" s="178">
        <f t="shared" si="3"/>
        <v>0.04793054234062798</v>
      </c>
      <c r="K30" s="447">
        <v>48</v>
      </c>
      <c r="L30" s="176">
        <f t="shared" si="4"/>
        <v>0.005708848715509039</v>
      </c>
      <c r="M30" s="452">
        <f t="shared" si="5"/>
        <v>1128</v>
      </c>
      <c r="N30" s="178">
        <f t="shared" si="6"/>
        <v>0.13415794481446242</v>
      </c>
      <c r="O30" s="457">
        <f t="shared" si="7"/>
        <v>7170</v>
      </c>
      <c r="P30" s="452">
        <f t="shared" si="8"/>
        <v>1238</v>
      </c>
      <c r="Q30" s="176">
        <f t="shared" si="9"/>
        <v>0.1472407231208373</v>
      </c>
      <c r="R30" s="155"/>
    </row>
    <row r="31" spans="1:18" s="10" customFormat="1" ht="15.75" customHeight="1">
      <c r="A31" s="168" t="s">
        <v>30</v>
      </c>
      <c r="B31" s="445">
        <f>'滞納者データ'!B32</f>
        <v>26944</v>
      </c>
      <c r="C31" s="447">
        <f>'要介護認定データ'!C32</f>
        <v>4859</v>
      </c>
      <c r="D31" s="176">
        <f t="shared" si="0"/>
        <v>0.18033699524940616</v>
      </c>
      <c r="E31" s="452">
        <v>2813</v>
      </c>
      <c r="F31" s="178">
        <f t="shared" si="1"/>
        <v>0.5789257048775468</v>
      </c>
      <c r="G31" s="447">
        <v>381</v>
      </c>
      <c r="H31" s="176">
        <f t="shared" si="2"/>
        <v>0.0784111957192838</v>
      </c>
      <c r="I31" s="452">
        <v>221</v>
      </c>
      <c r="J31" s="178">
        <f t="shared" si="3"/>
        <v>0.04548260959045071</v>
      </c>
      <c r="K31" s="447">
        <v>46</v>
      </c>
      <c r="L31" s="176">
        <f t="shared" si="4"/>
        <v>0.009466968512039514</v>
      </c>
      <c r="M31" s="452">
        <f t="shared" si="5"/>
        <v>648</v>
      </c>
      <c r="N31" s="178">
        <f t="shared" si="6"/>
        <v>0.13336077382177403</v>
      </c>
      <c r="O31" s="457">
        <f t="shared" si="7"/>
        <v>3461</v>
      </c>
      <c r="P31" s="452">
        <f t="shared" si="8"/>
        <v>1398</v>
      </c>
      <c r="Q31" s="176">
        <f t="shared" si="9"/>
        <v>0.2877135213006792</v>
      </c>
      <c r="R31" s="155"/>
    </row>
    <row r="32" spans="1:18" s="10" customFormat="1" ht="15.75" customHeight="1">
      <c r="A32" s="168" t="s">
        <v>31</v>
      </c>
      <c r="B32" s="445">
        <f>'滞納者データ'!B33</f>
        <v>17526</v>
      </c>
      <c r="C32" s="447">
        <f>'要介護認定データ'!C33</f>
        <v>2645</v>
      </c>
      <c r="D32" s="176">
        <f t="shared" si="0"/>
        <v>0.15091863517060367</v>
      </c>
      <c r="E32" s="452">
        <v>1336</v>
      </c>
      <c r="F32" s="178">
        <f t="shared" si="1"/>
        <v>0.5051039697542533</v>
      </c>
      <c r="G32" s="447">
        <v>216</v>
      </c>
      <c r="H32" s="176">
        <f t="shared" si="2"/>
        <v>0.08166351606805293</v>
      </c>
      <c r="I32" s="452">
        <v>140</v>
      </c>
      <c r="J32" s="178">
        <f t="shared" si="3"/>
        <v>0.052930056710775046</v>
      </c>
      <c r="K32" s="447">
        <v>3</v>
      </c>
      <c r="L32" s="176">
        <f t="shared" si="4"/>
        <v>0.0011342155009451795</v>
      </c>
      <c r="M32" s="452">
        <f t="shared" si="5"/>
        <v>359</v>
      </c>
      <c r="N32" s="178">
        <f t="shared" si="6"/>
        <v>0.13572778827977316</v>
      </c>
      <c r="O32" s="457">
        <f t="shared" si="7"/>
        <v>1695</v>
      </c>
      <c r="P32" s="452">
        <f t="shared" si="8"/>
        <v>950</v>
      </c>
      <c r="Q32" s="176">
        <f t="shared" si="9"/>
        <v>0.3591682419659735</v>
      </c>
      <c r="R32" s="155"/>
    </row>
    <row r="33" spans="1:18" s="10" customFormat="1" ht="15.75" customHeight="1">
      <c r="A33" s="168" t="s">
        <v>32</v>
      </c>
      <c r="B33" s="445">
        <f>'滞納者データ'!B34</f>
        <v>30998</v>
      </c>
      <c r="C33" s="447">
        <f>'要介護認定データ'!C34</f>
        <v>5427</v>
      </c>
      <c r="D33" s="176">
        <f t="shared" si="0"/>
        <v>0.17507581134266728</v>
      </c>
      <c r="E33" s="452">
        <v>3317</v>
      </c>
      <c r="F33" s="178">
        <f t="shared" si="1"/>
        <v>0.6112032430440391</v>
      </c>
      <c r="G33" s="447">
        <v>389</v>
      </c>
      <c r="H33" s="176">
        <f t="shared" si="2"/>
        <v>0.07167864381794731</v>
      </c>
      <c r="I33" s="452">
        <v>290</v>
      </c>
      <c r="J33" s="178">
        <f t="shared" si="3"/>
        <v>0.05343652109821264</v>
      </c>
      <c r="K33" s="447">
        <v>223</v>
      </c>
      <c r="L33" s="176">
        <f t="shared" si="4"/>
        <v>0.04109084208586696</v>
      </c>
      <c r="M33" s="452">
        <f t="shared" si="5"/>
        <v>902</v>
      </c>
      <c r="N33" s="178">
        <f t="shared" si="6"/>
        <v>0.1662060070020269</v>
      </c>
      <c r="O33" s="457">
        <f t="shared" si="7"/>
        <v>4219</v>
      </c>
      <c r="P33" s="452">
        <f t="shared" si="8"/>
        <v>1208</v>
      </c>
      <c r="Q33" s="176">
        <f t="shared" si="9"/>
        <v>0.22259074995393405</v>
      </c>
      <c r="R33" s="155"/>
    </row>
    <row r="34" spans="1:18" s="10" customFormat="1" ht="15.75" customHeight="1">
      <c r="A34" s="168" t="s">
        <v>34</v>
      </c>
      <c r="B34" s="445">
        <f>'滞納者データ'!B35</f>
        <v>27517</v>
      </c>
      <c r="C34" s="447">
        <f>'要介護認定データ'!C35</f>
        <v>5618</v>
      </c>
      <c r="D34" s="176">
        <f t="shared" si="0"/>
        <v>0.20416469818657557</v>
      </c>
      <c r="E34" s="452">
        <v>3229</v>
      </c>
      <c r="F34" s="178">
        <f t="shared" si="1"/>
        <v>0.5747597009611961</v>
      </c>
      <c r="G34" s="447">
        <v>363</v>
      </c>
      <c r="H34" s="176">
        <f t="shared" si="2"/>
        <v>0.06461374154503383</v>
      </c>
      <c r="I34" s="452">
        <v>231</v>
      </c>
      <c r="J34" s="178">
        <f t="shared" si="3"/>
        <v>0.04111783552865789</v>
      </c>
      <c r="K34" s="447">
        <v>55</v>
      </c>
      <c r="L34" s="176">
        <f t="shared" si="4"/>
        <v>0.009789960840156639</v>
      </c>
      <c r="M34" s="452">
        <f t="shared" si="5"/>
        <v>649</v>
      </c>
      <c r="N34" s="178">
        <f t="shared" si="6"/>
        <v>0.11552153791384834</v>
      </c>
      <c r="O34" s="457">
        <f t="shared" si="7"/>
        <v>3878</v>
      </c>
      <c r="P34" s="452">
        <f t="shared" si="8"/>
        <v>1740</v>
      </c>
      <c r="Q34" s="176">
        <f t="shared" si="9"/>
        <v>0.3097187611249555</v>
      </c>
      <c r="R34" s="155"/>
    </row>
    <row r="35" spans="1:18" s="10" customFormat="1" ht="15.75" customHeight="1">
      <c r="A35" s="168" t="s">
        <v>33</v>
      </c>
      <c r="B35" s="445">
        <f>'滞納者データ'!B36</f>
        <v>15558</v>
      </c>
      <c r="C35" s="447">
        <f>'要介護認定データ'!C36</f>
        <v>3165</v>
      </c>
      <c r="D35" s="176">
        <f>C35/B35</f>
        <v>0.2034323177786348</v>
      </c>
      <c r="E35" s="452">
        <v>1902</v>
      </c>
      <c r="F35" s="178">
        <f>E35/C35</f>
        <v>0.6009478672985782</v>
      </c>
      <c r="G35" s="447">
        <v>206</v>
      </c>
      <c r="H35" s="176">
        <f>G35/C35</f>
        <v>0.065086887835703</v>
      </c>
      <c r="I35" s="452">
        <v>204</v>
      </c>
      <c r="J35" s="178">
        <f>I35/C35</f>
        <v>0.06445497630331753</v>
      </c>
      <c r="K35" s="447">
        <v>15</v>
      </c>
      <c r="L35" s="176">
        <f>K35/C35</f>
        <v>0.004739336492890996</v>
      </c>
      <c r="M35" s="452">
        <f>G35+I35+K35</f>
        <v>425</v>
      </c>
      <c r="N35" s="178">
        <f>M35/C35</f>
        <v>0.13428120063191154</v>
      </c>
      <c r="O35" s="457">
        <f>E35+M35</f>
        <v>2327</v>
      </c>
      <c r="P35" s="452">
        <f>C35-O35</f>
        <v>838</v>
      </c>
      <c r="Q35" s="176">
        <f>P35/C35</f>
        <v>0.26477093206951025</v>
      </c>
      <c r="R35" s="155"/>
    </row>
    <row r="36" spans="1:18" s="10" customFormat="1" ht="15.75" customHeight="1">
      <c r="A36" s="168" t="s">
        <v>6</v>
      </c>
      <c r="B36" s="445">
        <f>'滞納者データ'!B37</f>
        <v>27192</v>
      </c>
      <c r="C36" s="447">
        <f>'要介護認定データ'!C37</f>
        <v>5094</v>
      </c>
      <c r="D36" s="176">
        <f>C36/B36</f>
        <v>0.18733451015004413</v>
      </c>
      <c r="E36" s="452">
        <v>3291</v>
      </c>
      <c r="F36" s="178">
        <f>E36/C36</f>
        <v>0.6460541813898705</v>
      </c>
      <c r="G36" s="447">
        <v>440</v>
      </c>
      <c r="H36" s="176">
        <f>G36/C36</f>
        <v>0.08637612877895563</v>
      </c>
      <c r="I36" s="452">
        <v>255</v>
      </c>
      <c r="J36" s="178">
        <f>I36/C36</f>
        <v>0.05005889281507656</v>
      </c>
      <c r="K36" s="447">
        <v>22</v>
      </c>
      <c r="L36" s="176">
        <f>K36/C36</f>
        <v>0.0043188064389477815</v>
      </c>
      <c r="M36" s="452">
        <f>G36+I36+K36</f>
        <v>717</v>
      </c>
      <c r="N36" s="178">
        <f>M36/C36</f>
        <v>0.14075382803297998</v>
      </c>
      <c r="O36" s="457">
        <f>E36+M36</f>
        <v>4008</v>
      </c>
      <c r="P36" s="452">
        <f>C36-O36</f>
        <v>1086</v>
      </c>
      <c r="Q36" s="176">
        <f>P36/C36</f>
        <v>0.21319199057714958</v>
      </c>
      <c r="R36" s="155"/>
    </row>
    <row r="37" spans="1:18" s="10" customFormat="1" ht="15.75" customHeight="1">
      <c r="A37" s="168" t="s">
        <v>35</v>
      </c>
      <c r="B37" s="445">
        <f>'滞納者データ'!B38</f>
        <v>28977</v>
      </c>
      <c r="C37" s="447">
        <f>'要介護認定データ'!C38</f>
        <v>5990</v>
      </c>
      <c r="D37" s="176">
        <f t="shared" si="0"/>
        <v>0.20671567104945301</v>
      </c>
      <c r="E37" s="452">
        <v>3323</v>
      </c>
      <c r="F37" s="178">
        <f t="shared" si="1"/>
        <v>0.5547579298831385</v>
      </c>
      <c r="G37" s="447">
        <v>360</v>
      </c>
      <c r="H37" s="176">
        <f t="shared" si="2"/>
        <v>0.06010016694490818</v>
      </c>
      <c r="I37" s="452">
        <v>246</v>
      </c>
      <c r="J37" s="178">
        <f t="shared" si="3"/>
        <v>0.04106844741235392</v>
      </c>
      <c r="K37" s="447">
        <v>30</v>
      </c>
      <c r="L37" s="176">
        <f t="shared" si="4"/>
        <v>0.005008347245409015</v>
      </c>
      <c r="M37" s="452">
        <f t="shared" si="5"/>
        <v>636</v>
      </c>
      <c r="N37" s="178">
        <f t="shared" si="6"/>
        <v>0.10617696160267112</v>
      </c>
      <c r="O37" s="457">
        <f t="shared" si="7"/>
        <v>3959</v>
      </c>
      <c r="P37" s="452">
        <f t="shared" si="8"/>
        <v>2031</v>
      </c>
      <c r="Q37" s="176">
        <f t="shared" si="9"/>
        <v>0.3390651085141903</v>
      </c>
      <c r="R37" s="155"/>
    </row>
    <row r="38" spans="1:18" s="10" customFormat="1" ht="15.75" customHeight="1">
      <c r="A38" s="168" t="s">
        <v>36</v>
      </c>
      <c r="B38" s="445">
        <f>'滞納者データ'!B39</f>
        <v>12865</v>
      </c>
      <c r="C38" s="447">
        <f>'要介護認定データ'!C39</f>
        <v>2402</v>
      </c>
      <c r="D38" s="176">
        <f t="shared" si="0"/>
        <v>0.186708122813836</v>
      </c>
      <c r="E38" s="452">
        <v>1472</v>
      </c>
      <c r="F38" s="178">
        <f t="shared" si="1"/>
        <v>0.6128226477935054</v>
      </c>
      <c r="G38" s="447">
        <v>181</v>
      </c>
      <c r="H38" s="176">
        <f t="shared" si="2"/>
        <v>0.07535387177352207</v>
      </c>
      <c r="I38" s="452">
        <v>97</v>
      </c>
      <c r="J38" s="178">
        <f t="shared" si="3"/>
        <v>0.040383014154870944</v>
      </c>
      <c r="K38" s="447">
        <v>7</v>
      </c>
      <c r="L38" s="176">
        <f t="shared" si="4"/>
        <v>0.0029142381348875937</v>
      </c>
      <c r="M38" s="452">
        <f t="shared" si="5"/>
        <v>285</v>
      </c>
      <c r="N38" s="178">
        <f t="shared" si="6"/>
        <v>0.1186511240632806</v>
      </c>
      <c r="O38" s="457">
        <f t="shared" si="7"/>
        <v>1757</v>
      </c>
      <c r="P38" s="452">
        <f t="shared" si="8"/>
        <v>645</v>
      </c>
      <c r="Q38" s="176">
        <f t="shared" si="9"/>
        <v>0.268526228143214</v>
      </c>
      <c r="R38" s="155"/>
    </row>
    <row r="39" spans="1:18" s="10" customFormat="1" ht="15.75" customHeight="1">
      <c r="A39" s="168" t="s">
        <v>20</v>
      </c>
      <c r="B39" s="445">
        <f>'滞納者データ'!B40</f>
        <v>4182</v>
      </c>
      <c r="C39" s="447">
        <f>'要介護認定データ'!C40</f>
        <v>734</v>
      </c>
      <c r="D39" s="176">
        <f>C39/B39</f>
        <v>0.1755141080822573</v>
      </c>
      <c r="E39" s="452">
        <v>416</v>
      </c>
      <c r="F39" s="178">
        <f>E39/C39</f>
        <v>0.5667574931880109</v>
      </c>
      <c r="G39" s="447">
        <v>93</v>
      </c>
      <c r="H39" s="176">
        <f>G39/C39</f>
        <v>0.12670299727520437</v>
      </c>
      <c r="I39" s="452">
        <v>44</v>
      </c>
      <c r="J39" s="178">
        <f>I39/C39</f>
        <v>0.05994550408719346</v>
      </c>
      <c r="K39" s="447">
        <v>3</v>
      </c>
      <c r="L39" s="176">
        <f>K39/C39</f>
        <v>0.004087193460490463</v>
      </c>
      <c r="M39" s="452">
        <f>G39+I39+K39</f>
        <v>140</v>
      </c>
      <c r="N39" s="178">
        <f>M39/C39</f>
        <v>0.1907356948228883</v>
      </c>
      <c r="O39" s="457">
        <f>E39+M39</f>
        <v>556</v>
      </c>
      <c r="P39" s="452">
        <f>C39-O39</f>
        <v>178</v>
      </c>
      <c r="Q39" s="176">
        <f>P39/C39</f>
        <v>0.24250681198910082</v>
      </c>
      <c r="R39" s="155"/>
    </row>
    <row r="40" spans="1:18" s="10" customFormat="1" ht="15.75" customHeight="1">
      <c r="A40" s="168" t="s">
        <v>19</v>
      </c>
      <c r="B40" s="445">
        <f>'滞納者データ'!B41</f>
        <v>3091</v>
      </c>
      <c r="C40" s="447">
        <f>'要介護認定データ'!C41</f>
        <v>471</v>
      </c>
      <c r="D40" s="176">
        <f t="shared" si="0"/>
        <v>0.1523778712390812</v>
      </c>
      <c r="E40" s="452">
        <v>302</v>
      </c>
      <c r="F40" s="178">
        <f t="shared" si="1"/>
        <v>0.6411889596602972</v>
      </c>
      <c r="G40" s="447">
        <v>63</v>
      </c>
      <c r="H40" s="176">
        <f t="shared" si="2"/>
        <v>0.1337579617834395</v>
      </c>
      <c r="I40" s="452">
        <v>38</v>
      </c>
      <c r="J40" s="178">
        <f t="shared" si="3"/>
        <v>0.08067940552016985</v>
      </c>
      <c r="K40" s="447">
        <v>1</v>
      </c>
      <c r="L40" s="176">
        <f t="shared" si="4"/>
        <v>0.0021231422505307855</v>
      </c>
      <c r="M40" s="452">
        <f t="shared" si="5"/>
        <v>102</v>
      </c>
      <c r="N40" s="178">
        <f t="shared" si="6"/>
        <v>0.21656050955414013</v>
      </c>
      <c r="O40" s="457">
        <f t="shared" si="7"/>
        <v>404</v>
      </c>
      <c r="P40" s="452">
        <f t="shared" si="8"/>
        <v>67</v>
      </c>
      <c r="Q40" s="176">
        <f t="shared" si="9"/>
        <v>0.14225053078556263</v>
      </c>
      <c r="R40" s="155"/>
    </row>
    <row r="41" spans="1:18" s="10" customFormat="1" ht="15.75" customHeight="1">
      <c r="A41" s="168" t="s">
        <v>37</v>
      </c>
      <c r="B41" s="445">
        <f>'滞納者データ'!B42</f>
        <v>1990</v>
      </c>
      <c r="C41" s="447">
        <f>'要介護認定データ'!C42</f>
        <v>253</v>
      </c>
      <c r="D41" s="176">
        <f>C41/B41</f>
        <v>0.1271356783919598</v>
      </c>
      <c r="E41" s="452">
        <v>171</v>
      </c>
      <c r="F41" s="178">
        <f>E41/C41</f>
        <v>0.6758893280632411</v>
      </c>
      <c r="G41" s="447">
        <v>51</v>
      </c>
      <c r="H41" s="176">
        <f>G41/C41</f>
        <v>0.2015810276679842</v>
      </c>
      <c r="I41" s="452">
        <v>15</v>
      </c>
      <c r="J41" s="178">
        <f>I41/C41</f>
        <v>0.05928853754940711</v>
      </c>
      <c r="K41" s="447">
        <v>1</v>
      </c>
      <c r="L41" s="176">
        <f>K41/C41</f>
        <v>0.003952569169960474</v>
      </c>
      <c r="M41" s="452">
        <f>G41+I41+K41</f>
        <v>67</v>
      </c>
      <c r="N41" s="178">
        <f>M41/C41</f>
        <v>0.2648221343873518</v>
      </c>
      <c r="O41" s="457">
        <f>E41+M41</f>
        <v>238</v>
      </c>
      <c r="P41" s="452">
        <f>C41-O41</f>
        <v>15</v>
      </c>
      <c r="Q41" s="176">
        <f>P41/C41</f>
        <v>0.05928853754940711</v>
      </c>
      <c r="R41" s="155"/>
    </row>
    <row r="42" spans="1:18" s="10" customFormat="1" ht="15.75" customHeight="1">
      <c r="A42" s="168" t="s">
        <v>11</v>
      </c>
      <c r="B42" s="445">
        <f>'滞納者データ'!B43</f>
        <v>117238</v>
      </c>
      <c r="C42" s="447">
        <f>'要介護認定データ'!C43</f>
        <v>23000</v>
      </c>
      <c r="D42" s="176">
        <f t="shared" si="0"/>
        <v>0.1961821252494925</v>
      </c>
      <c r="E42" s="452">
        <v>14871</v>
      </c>
      <c r="F42" s="178">
        <f t="shared" si="1"/>
        <v>0.6465652173913043</v>
      </c>
      <c r="G42" s="447">
        <v>1503</v>
      </c>
      <c r="H42" s="176">
        <f t="shared" si="2"/>
        <v>0.06534782608695652</v>
      </c>
      <c r="I42" s="452">
        <v>1078</v>
      </c>
      <c r="J42" s="178">
        <f t="shared" si="3"/>
        <v>0.0468695652173913</v>
      </c>
      <c r="K42" s="447">
        <v>279</v>
      </c>
      <c r="L42" s="176">
        <f t="shared" si="4"/>
        <v>0.012130434782608696</v>
      </c>
      <c r="M42" s="452">
        <f t="shared" si="5"/>
        <v>2860</v>
      </c>
      <c r="N42" s="178">
        <f t="shared" si="6"/>
        <v>0.12434782608695652</v>
      </c>
      <c r="O42" s="457">
        <f t="shared" si="7"/>
        <v>17731</v>
      </c>
      <c r="P42" s="452">
        <f t="shared" si="8"/>
        <v>5269</v>
      </c>
      <c r="Q42" s="176">
        <f t="shared" si="9"/>
        <v>0.22908695652173913</v>
      </c>
      <c r="R42" s="155"/>
    </row>
    <row r="43" spans="1:18" s="10" customFormat="1" ht="15.75" customHeight="1">
      <c r="A43" s="168" t="s">
        <v>38</v>
      </c>
      <c r="B43" s="445">
        <f>'滞納者データ'!B44</f>
        <v>64215</v>
      </c>
      <c r="C43" s="447">
        <f>'要介護認定データ'!C44</f>
        <v>11550</v>
      </c>
      <c r="D43" s="176">
        <f t="shared" si="0"/>
        <v>0.17986451763606634</v>
      </c>
      <c r="E43" s="452">
        <v>7129</v>
      </c>
      <c r="F43" s="178">
        <f t="shared" si="1"/>
        <v>0.6172294372294372</v>
      </c>
      <c r="G43" s="447">
        <v>894</v>
      </c>
      <c r="H43" s="176">
        <f t="shared" si="2"/>
        <v>0.0774025974025974</v>
      </c>
      <c r="I43" s="452">
        <v>437</v>
      </c>
      <c r="J43" s="178">
        <f t="shared" si="3"/>
        <v>0.03783549783549783</v>
      </c>
      <c r="K43" s="447">
        <v>161</v>
      </c>
      <c r="L43" s="176">
        <f t="shared" si="4"/>
        <v>0.013939393939393939</v>
      </c>
      <c r="M43" s="452">
        <f t="shared" si="5"/>
        <v>1492</v>
      </c>
      <c r="N43" s="178">
        <f t="shared" si="6"/>
        <v>0.12917748917748917</v>
      </c>
      <c r="O43" s="457">
        <f t="shared" si="7"/>
        <v>8621</v>
      </c>
      <c r="P43" s="452">
        <f t="shared" si="8"/>
        <v>2929</v>
      </c>
      <c r="Q43" s="176">
        <f t="shared" si="9"/>
        <v>0.2535930735930736</v>
      </c>
      <c r="R43" s="155"/>
    </row>
    <row r="44" spans="1:18" s="10" customFormat="1" ht="15.75" customHeight="1" thickBot="1">
      <c r="A44" s="343" t="s">
        <v>39</v>
      </c>
      <c r="B44" s="445">
        <f>'滞納者データ'!B45</f>
        <v>16518</v>
      </c>
      <c r="C44" s="448">
        <f>'要介護認定データ'!C45</f>
        <v>3555</v>
      </c>
      <c r="D44" s="352">
        <f>C44/B44</f>
        <v>0.21521976026153286</v>
      </c>
      <c r="E44" s="453">
        <v>1895</v>
      </c>
      <c r="F44" s="354">
        <f>E44/C44</f>
        <v>0.5330520393811533</v>
      </c>
      <c r="G44" s="448">
        <v>158</v>
      </c>
      <c r="H44" s="352">
        <f>G44/C44</f>
        <v>0.044444444444444446</v>
      </c>
      <c r="I44" s="453">
        <v>158</v>
      </c>
      <c r="J44" s="354">
        <f>I44/C44</f>
        <v>0.044444444444444446</v>
      </c>
      <c r="K44" s="448">
        <v>41</v>
      </c>
      <c r="L44" s="352">
        <f>K44/C44</f>
        <v>0.011533052039381153</v>
      </c>
      <c r="M44" s="453">
        <f>G44+I44+K44</f>
        <v>357</v>
      </c>
      <c r="N44" s="354">
        <f>M44/C44</f>
        <v>0.10042194092827005</v>
      </c>
      <c r="O44" s="458">
        <f>E44+M44</f>
        <v>2252</v>
      </c>
      <c r="P44" s="453">
        <f>C44-O44</f>
        <v>1303</v>
      </c>
      <c r="Q44" s="352">
        <f>P44/C44</f>
        <v>0.36652601969057663</v>
      </c>
      <c r="R44" s="155"/>
    </row>
    <row r="45" spans="1:17" ht="24" customHeight="1" thickBot="1">
      <c r="A45" s="60" t="s">
        <v>202</v>
      </c>
      <c r="B45" s="449">
        <f>SUM(B4:B44)</f>
        <v>2000369</v>
      </c>
      <c r="C45" s="450">
        <f>SUM(C4:C44)</f>
        <v>396091</v>
      </c>
      <c r="D45" s="66">
        <f t="shared" si="0"/>
        <v>0.19800896734552476</v>
      </c>
      <c r="E45" s="454">
        <f>SUM(E4:E44)</f>
        <v>250435</v>
      </c>
      <c r="F45" s="67">
        <f t="shared" si="1"/>
        <v>0.6322663226379797</v>
      </c>
      <c r="G45" s="450">
        <f>SUM(G4:G44)</f>
        <v>26793</v>
      </c>
      <c r="H45" s="68">
        <f t="shared" si="2"/>
        <v>0.06764354655874534</v>
      </c>
      <c r="I45" s="454">
        <f>SUM(I4:I44)</f>
        <v>17639</v>
      </c>
      <c r="J45" s="67">
        <f t="shared" si="3"/>
        <v>0.04453269576940653</v>
      </c>
      <c r="K45" s="450">
        <f>SUM(K4:K44)</f>
        <v>3441</v>
      </c>
      <c r="L45" s="68">
        <f t="shared" si="4"/>
        <v>0.008687397592977372</v>
      </c>
      <c r="M45" s="455">
        <f t="shared" si="5"/>
        <v>47873</v>
      </c>
      <c r="N45" s="63">
        <f t="shared" si="6"/>
        <v>0.12086363992112924</v>
      </c>
      <c r="O45" s="459">
        <f t="shared" si="7"/>
        <v>298308</v>
      </c>
      <c r="P45" s="455">
        <f t="shared" si="8"/>
        <v>97783</v>
      </c>
      <c r="Q45" s="66">
        <f t="shared" si="9"/>
        <v>0.24687003744089112</v>
      </c>
    </row>
    <row r="46" spans="1:16" ht="24" customHeight="1">
      <c r="A46" s="6"/>
      <c r="B46" s="19"/>
      <c r="C46" s="51"/>
      <c r="D46" s="51"/>
      <c r="E46" s="51"/>
      <c r="F46" s="1"/>
      <c r="G46" s="1"/>
      <c r="P46" s="10"/>
    </row>
    <row r="47" spans="1:16" ht="24" customHeight="1">
      <c r="A47" s="6"/>
      <c r="B47" s="7"/>
      <c r="C47" s="1"/>
      <c r="D47" s="1"/>
      <c r="F47" s="10"/>
      <c r="P47" s="10"/>
    </row>
    <row r="48" spans="1:16" ht="18.75">
      <c r="A48" s="1"/>
      <c r="B48" s="1"/>
      <c r="C48" s="1"/>
      <c r="D48" s="1"/>
      <c r="F48" s="10"/>
      <c r="P48" s="10"/>
    </row>
    <row r="49" spans="1:16" ht="18.75">
      <c r="A49" s="1"/>
      <c r="B49" s="1"/>
      <c r="C49" s="1"/>
      <c r="D49" s="1"/>
      <c r="F49" s="10"/>
      <c r="P49" s="10"/>
    </row>
    <row r="50" spans="1:16" ht="18.75">
      <c r="A50" s="1"/>
      <c r="B50" s="1"/>
      <c r="C50" s="1"/>
      <c r="D50" s="1"/>
      <c r="F50" s="10"/>
      <c r="P50" s="10"/>
    </row>
    <row r="51" spans="1:16" ht="18.75">
      <c r="A51" s="1"/>
      <c r="B51" s="1"/>
      <c r="C51" s="1"/>
      <c r="D51" s="1"/>
      <c r="F51" s="10"/>
      <c r="P51" s="10"/>
    </row>
    <row r="52" spans="1:16" ht="18.75">
      <c r="A52" s="1"/>
      <c r="B52" s="1"/>
      <c r="C52" s="1"/>
      <c r="D52" s="1"/>
      <c r="F52" s="10"/>
      <c r="P52" s="10"/>
    </row>
    <row r="53" spans="1:16" ht="18.75">
      <c r="A53" s="1"/>
      <c r="B53" s="1"/>
      <c r="C53" s="1"/>
      <c r="D53" s="1"/>
      <c r="F53" s="10"/>
      <c r="P53" s="10"/>
    </row>
    <row r="54" spans="1:16" ht="18.75">
      <c r="A54" s="1"/>
      <c r="B54" s="1"/>
      <c r="C54" s="1"/>
      <c r="D54" s="1"/>
      <c r="F54" s="10"/>
      <c r="P54" s="10"/>
    </row>
    <row r="55" spans="1:16" ht="18.75">
      <c r="A55" s="1"/>
      <c r="B55" s="1"/>
      <c r="C55" s="1"/>
      <c r="D55" s="1"/>
      <c r="P55" s="10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2:4" ht="18.75">
      <c r="B61" s="1"/>
      <c r="C61" s="1"/>
      <c r="D61" s="1"/>
    </row>
    <row r="62" spans="2:4" ht="18.75">
      <c r="B62" s="1"/>
      <c r="C62" s="1"/>
      <c r="D62" s="1"/>
    </row>
    <row r="63" spans="2:4" ht="18.75">
      <c r="B63" s="1"/>
      <c r="C63" s="1"/>
      <c r="D63" s="1"/>
    </row>
    <row r="64" spans="2:4" ht="18.75">
      <c r="B64" s="1"/>
      <c r="C64" s="1"/>
      <c r="D64" s="1"/>
    </row>
    <row r="65" spans="2:4" ht="18.75">
      <c r="B65" s="1"/>
      <c r="C65" s="1"/>
      <c r="D65" s="1"/>
    </row>
    <row r="66" spans="2:4" ht="18.75">
      <c r="B66" s="1"/>
      <c r="C66" s="1"/>
      <c r="D66" s="1"/>
    </row>
    <row r="67" spans="2:4" ht="18.75">
      <c r="B67" s="1"/>
      <c r="C67" s="1"/>
      <c r="D67" s="1"/>
    </row>
    <row r="68" spans="2:4" ht="18.75">
      <c r="B68" s="1"/>
      <c r="C68" s="1"/>
      <c r="D68" s="1"/>
    </row>
    <row r="69" spans="2:4" ht="18.75">
      <c r="B69" s="1"/>
      <c r="C69" s="1"/>
      <c r="D69" s="1"/>
    </row>
    <row r="70" spans="2:4" ht="18.75">
      <c r="B70" s="1"/>
      <c r="C70" s="1"/>
      <c r="D70" s="1"/>
    </row>
    <row r="71" spans="2:4" ht="18.75">
      <c r="B71" s="1"/>
      <c r="C71" s="1"/>
      <c r="D71" s="1"/>
    </row>
    <row r="72" spans="2:4" ht="18.75">
      <c r="B72" s="1"/>
      <c r="C72" s="1"/>
      <c r="D72" s="1"/>
    </row>
    <row r="73" spans="2:4" ht="18.75">
      <c r="B73" s="1"/>
      <c r="C73" s="1"/>
      <c r="D73" s="1"/>
    </row>
    <row r="74" spans="2:4" ht="18.75">
      <c r="B74" s="1"/>
      <c r="C74" s="1"/>
      <c r="D74" s="1"/>
    </row>
    <row r="75" spans="2:4" ht="18.75">
      <c r="B75" s="1"/>
      <c r="C75" s="1"/>
      <c r="D75" s="1"/>
    </row>
    <row r="76" spans="2:4" ht="18.75">
      <c r="B76" s="1"/>
      <c r="C76" s="1"/>
      <c r="D76" s="1"/>
    </row>
    <row r="77" spans="2:4" ht="18.75">
      <c r="B77" s="1"/>
      <c r="C77" s="1"/>
      <c r="D77" s="1"/>
    </row>
    <row r="78" spans="2:4" ht="18.75">
      <c r="B78" s="1"/>
      <c r="C78" s="1"/>
      <c r="D78" s="1"/>
    </row>
    <row r="79" spans="2:4" ht="18.75">
      <c r="B79" s="1"/>
      <c r="C79" s="1"/>
      <c r="D79" s="1"/>
    </row>
    <row r="80" spans="2:4" ht="18.75">
      <c r="B80" s="1"/>
      <c r="C80" s="1"/>
      <c r="D80" s="1"/>
    </row>
    <row r="81" spans="2:4" ht="18.75">
      <c r="B81" s="1"/>
      <c r="C81" s="1"/>
      <c r="D81" s="1"/>
    </row>
    <row r="82" spans="2:4" ht="18.75">
      <c r="B82" s="1"/>
      <c r="C82" s="1"/>
      <c r="D82" s="1"/>
    </row>
    <row r="83" spans="2:4" ht="18.75">
      <c r="B83" s="1"/>
      <c r="C83" s="1"/>
      <c r="D83" s="1"/>
    </row>
    <row r="84" spans="2:4" ht="18.75">
      <c r="B84" s="1"/>
      <c r="C84" s="1"/>
      <c r="D84" s="1"/>
    </row>
    <row r="85" spans="2:4" ht="18.75">
      <c r="B85" s="1"/>
      <c r="C85" s="1"/>
      <c r="D85" s="1"/>
    </row>
    <row r="86" spans="2:4" ht="18.75">
      <c r="B86" s="1"/>
      <c r="C86" s="1"/>
      <c r="D86" s="1"/>
    </row>
    <row r="87" spans="2:4" ht="18.75">
      <c r="B87" s="1"/>
      <c r="C87" s="1"/>
      <c r="D87" s="1"/>
    </row>
    <row r="88" spans="2:4" ht="18.75">
      <c r="B88" s="1"/>
      <c r="C88" s="1"/>
      <c r="D88" s="1"/>
    </row>
    <row r="89" spans="2:4" ht="18.75">
      <c r="B89" s="1"/>
      <c r="C89" s="1"/>
      <c r="D89" s="1"/>
    </row>
    <row r="90" spans="2:4" ht="18.75">
      <c r="B90" s="1"/>
      <c r="C90" s="1"/>
      <c r="D90" s="1"/>
    </row>
    <row r="91" spans="2:4" ht="18.75">
      <c r="B91" s="1"/>
      <c r="C91" s="1"/>
      <c r="D91" s="1"/>
    </row>
    <row r="92" spans="2:4" ht="18.75">
      <c r="B92" s="1"/>
      <c r="C92" s="1"/>
      <c r="D92" s="1"/>
    </row>
    <row r="93" spans="2:4" ht="18.75">
      <c r="B93" s="1"/>
      <c r="C93" s="1"/>
      <c r="D93" s="1"/>
    </row>
    <row r="94" spans="2:4" ht="18.75">
      <c r="B94" s="1"/>
      <c r="C94" s="1"/>
      <c r="D94" s="1"/>
    </row>
    <row r="95" spans="2:4" ht="18.75">
      <c r="B95" s="1"/>
      <c r="C95" s="1"/>
      <c r="D95" s="1"/>
    </row>
    <row r="96" spans="2:4" ht="18.75">
      <c r="B96" s="1"/>
      <c r="C96" s="1"/>
      <c r="D96" s="1"/>
    </row>
    <row r="97" spans="2:4" ht="18.75">
      <c r="B97" s="1"/>
      <c r="C97" s="1"/>
      <c r="D97" s="1"/>
    </row>
    <row r="98" spans="2:4" ht="18.75">
      <c r="B98" s="1"/>
      <c r="C98" s="1"/>
      <c r="D98" s="1"/>
    </row>
    <row r="99" spans="2:4" ht="18.75">
      <c r="B99" s="1"/>
      <c r="C99" s="1"/>
      <c r="D99" s="1"/>
    </row>
    <row r="100" spans="2:4" ht="18.75">
      <c r="B100" s="1"/>
      <c r="C100" s="1"/>
      <c r="D100" s="1"/>
    </row>
    <row r="101" spans="2:4" ht="18.75">
      <c r="B101" s="1"/>
      <c r="C101" s="1"/>
      <c r="D101" s="1"/>
    </row>
    <row r="102" spans="2:4" ht="18.75">
      <c r="B102" s="1"/>
      <c r="C102" s="1"/>
      <c r="D102" s="1"/>
    </row>
    <row r="103" spans="2:4" ht="18.75">
      <c r="B103" s="1"/>
      <c r="C103" s="1"/>
      <c r="D103" s="1"/>
    </row>
    <row r="104" spans="2:4" ht="18.75">
      <c r="B104" s="1"/>
      <c r="C104" s="1"/>
      <c r="D104" s="1"/>
    </row>
    <row r="105" spans="2:4" ht="18.75">
      <c r="B105" s="1"/>
      <c r="C105" s="1"/>
      <c r="D105" s="1"/>
    </row>
    <row r="106" spans="2:4" ht="18.75">
      <c r="B106" s="1"/>
      <c r="C106" s="1"/>
      <c r="D106" s="1"/>
    </row>
    <row r="107" spans="2:4" ht="18.75">
      <c r="B107" s="1"/>
      <c r="C107" s="1"/>
      <c r="D107" s="1"/>
    </row>
    <row r="108" spans="2:4" ht="18.75">
      <c r="B108" s="1"/>
      <c r="C108" s="1"/>
      <c r="D108" s="1"/>
    </row>
    <row r="109" spans="2:4" ht="18.75">
      <c r="B109" s="1"/>
      <c r="C109" s="1"/>
      <c r="D109" s="1"/>
    </row>
    <row r="110" spans="2:4" ht="18.75">
      <c r="B110" s="1"/>
      <c r="C110" s="1"/>
      <c r="D110" s="1"/>
    </row>
    <row r="111" spans="2:4" ht="18.75">
      <c r="B111" s="1"/>
      <c r="C111" s="1"/>
      <c r="D111" s="1"/>
    </row>
    <row r="112" spans="2:4" ht="18.75">
      <c r="B112" s="1"/>
      <c r="C112" s="1"/>
      <c r="D112" s="1"/>
    </row>
    <row r="113" spans="2:4" ht="18.75">
      <c r="B113" s="1"/>
      <c r="C113" s="1"/>
      <c r="D113" s="1"/>
    </row>
    <row r="114" spans="2:4" ht="18.75">
      <c r="B114" s="1"/>
      <c r="C114" s="1"/>
      <c r="D114" s="1"/>
    </row>
    <row r="115" spans="2:4" ht="18.75">
      <c r="B115" s="1"/>
      <c r="C115" s="1"/>
      <c r="D115" s="1"/>
    </row>
    <row r="116" spans="2:4" ht="18.75">
      <c r="B116" s="1"/>
      <c r="C116" s="1"/>
      <c r="D116" s="1"/>
    </row>
    <row r="117" spans="2:4" ht="18.75">
      <c r="B117" s="1"/>
      <c r="C117" s="1"/>
      <c r="D117" s="1"/>
    </row>
    <row r="118" spans="2:4" ht="18.75">
      <c r="B118" s="1"/>
      <c r="C118" s="1"/>
      <c r="D118" s="1"/>
    </row>
    <row r="119" spans="2:4" ht="18.75">
      <c r="B119" s="1"/>
      <c r="C119" s="1"/>
      <c r="D119" s="1"/>
    </row>
    <row r="120" spans="2:4" ht="18.75">
      <c r="B120" s="1"/>
      <c r="C120" s="1"/>
      <c r="D120" s="1"/>
    </row>
    <row r="121" spans="2:4" ht="18.75">
      <c r="B121" s="1"/>
      <c r="C121" s="1"/>
      <c r="D121" s="1"/>
    </row>
    <row r="122" spans="2:4" ht="18.75">
      <c r="B122" s="1"/>
      <c r="C122" s="1"/>
      <c r="D122" s="1"/>
    </row>
    <row r="123" spans="2:4" ht="18.75">
      <c r="B123" s="1"/>
      <c r="C123" s="1"/>
      <c r="D123" s="1"/>
    </row>
    <row r="124" spans="2:4" ht="18.75">
      <c r="B124" s="1"/>
      <c r="C124" s="1"/>
      <c r="D124" s="1"/>
    </row>
    <row r="125" spans="2:4" ht="18.75">
      <c r="B125" s="1"/>
      <c r="C125" s="1"/>
      <c r="D125" s="1"/>
    </row>
    <row r="126" spans="2:4" ht="18.75">
      <c r="B126" s="1"/>
      <c r="C126" s="1"/>
      <c r="D126" s="1"/>
    </row>
    <row r="127" spans="2:4" ht="18.75">
      <c r="B127" s="1"/>
      <c r="C127" s="1"/>
      <c r="D127" s="1"/>
    </row>
    <row r="128" spans="2:4" ht="18.75">
      <c r="B128" s="1"/>
      <c r="C128" s="1"/>
      <c r="D128" s="1"/>
    </row>
    <row r="129" spans="2:4" ht="18.75">
      <c r="B129" s="1"/>
      <c r="C129" s="1"/>
      <c r="D129" s="1"/>
    </row>
    <row r="130" spans="2:4" ht="18.75">
      <c r="B130" s="1"/>
      <c r="C130" s="1"/>
      <c r="D130" s="1"/>
    </row>
    <row r="131" spans="2:4" ht="18.75">
      <c r="B131" s="1"/>
      <c r="C131" s="1"/>
      <c r="D131" s="1"/>
    </row>
    <row r="132" spans="2:4" ht="18.75">
      <c r="B132" s="1"/>
      <c r="C132" s="1"/>
      <c r="D132" s="1"/>
    </row>
    <row r="133" spans="2:4" ht="18.75">
      <c r="B133" s="1"/>
      <c r="C133" s="1"/>
      <c r="D133" s="1"/>
    </row>
    <row r="134" spans="2:4" ht="18.75">
      <c r="B134" s="1"/>
      <c r="C134" s="1"/>
      <c r="D134" s="1"/>
    </row>
    <row r="135" spans="2:4" ht="18.75">
      <c r="B135" s="1"/>
      <c r="C135" s="1"/>
      <c r="D135" s="1"/>
    </row>
    <row r="136" spans="2:4" ht="18.75">
      <c r="B136" s="1"/>
      <c r="C136" s="1"/>
      <c r="D136" s="1"/>
    </row>
    <row r="137" spans="2:4" ht="18.75">
      <c r="B137" s="1"/>
      <c r="C137" s="1"/>
      <c r="D137" s="1"/>
    </row>
    <row r="138" spans="2:4" ht="18.75">
      <c r="B138" s="1"/>
      <c r="C138" s="1"/>
      <c r="D138" s="1"/>
    </row>
    <row r="139" spans="2:4" ht="18.75">
      <c r="B139" s="1"/>
      <c r="C139" s="1"/>
      <c r="D139" s="1"/>
    </row>
    <row r="140" spans="2:4" ht="18.75">
      <c r="B140" s="1"/>
      <c r="C140" s="1"/>
      <c r="D140" s="1"/>
    </row>
    <row r="141" spans="2:4" ht="18.75">
      <c r="B141" s="1"/>
      <c r="C141" s="1"/>
      <c r="D141" s="1"/>
    </row>
    <row r="142" spans="2:4" ht="18.75">
      <c r="B142" s="1"/>
      <c r="C142" s="1"/>
      <c r="D142" s="1"/>
    </row>
    <row r="143" spans="2:4" ht="18.75">
      <c r="B143" s="1"/>
      <c r="C143" s="1"/>
      <c r="D143" s="1"/>
    </row>
    <row r="144" spans="2:4" ht="18.75">
      <c r="B144" s="1"/>
      <c r="C144" s="1"/>
      <c r="D144" s="1"/>
    </row>
    <row r="145" spans="2:4" ht="18.75">
      <c r="B145" s="1"/>
      <c r="C145" s="1"/>
      <c r="D145" s="1"/>
    </row>
    <row r="146" spans="2:4" ht="18.75">
      <c r="B146" s="1"/>
      <c r="C146" s="1"/>
      <c r="D146" s="1"/>
    </row>
    <row r="147" spans="2:4" ht="18.75">
      <c r="B147" s="1"/>
      <c r="C147" s="1"/>
      <c r="D147" s="1"/>
    </row>
    <row r="148" spans="2:4" ht="18.75">
      <c r="B148" s="1"/>
      <c r="C148" s="1"/>
      <c r="D148" s="1"/>
    </row>
    <row r="149" spans="2:4" ht="18.75">
      <c r="B149" s="1"/>
      <c r="C149" s="1"/>
      <c r="D149" s="1"/>
    </row>
    <row r="150" spans="2:4" ht="18.75">
      <c r="B150" s="1"/>
      <c r="C150" s="1"/>
      <c r="D150" s="1"/>
    </row>
    <row r="151" spans="2:4" ht="18.75">
      <c r="B151" s="1"/>
      <c r="C151" s="1"/>
      <c r="D151" s="1"/>
    </row>
    <row r="152" spans="2:4" ht="18.75">
      <c r="B152" s="1"/>
      <c r="C152" s="1"/>
      <c r="D152" s="1"/>
    </row>
    <row r="153" spans="2:4" ht="18.75">
      <c r="B153" s="1"/>
      <c r="C153" s="1"/>
      <c r="D153" s="1"/>
    </row>
    <row r="154" spans="2:4" ht="18.75">
      <c r="B154" s="1"/>
      <c r="C154" s="1"/>
      <c r="D154" s="1"/>
    </row>
    <row r="155" spans="2:4" ht="18.75">
      <c r="B155" s="1"/>
      <c r="C155" s="1"/>
      <c r="D155" s="1"/>
    </row>
    <row r="156" spans="2:4" ht="18.75">
      <c r="B156" s="1"/>
      <c r="C156" s="1"/>
      <c r="D156" s="1"/>
    </row>
    <row r="157" spans="2:4" ht="18.75">
      <c r="B157" s="1"/>
      <c r="C157" s="1"/>
      <c r="D157" s="1"/>
    </row>
    <row r="158" spans="2:4" ht="18.75">
      <c r="B158" s="1"/>
      <c r="C158" s="1"/>
      <c r="D158" s="1"/>
    </row>
    <row r="159" spans="2:4" ht="18.75">
      <c r="B159" s="1"/>
      <c r="C159" s="1"/>
      <c r="D159" s="1"/>
    </row>
    <row r="160" spans="2:4" ht="18.75">
      <c r="B160" s="1"/>
      <c r="C160" s="1"/>
      <c r="D160" s="1"/>
    </row>
    <row r="161" spans="2:4" ht="18.75">
      <c r="B161" s="1"/>
      <c r="C161" s="1"/>
      <c r="D161" s="1"/>
    </row>
    <row r="162" spans="2:4" ht="18.75">
      <c r="B162" s="1"/>
      <c r="C162" s="1"/>
      <c r="D162" s="1"/>
    </row>
    <row r="163" spans="2:4" ht="18.75">
      <c r="B163" s="1"/>
      <c r="C163" s="1"/>
      <c r="D163" s="1"/>
    </row>
    <row r="164" spans="2:4" ht="18.75">
      <c r="B164" s="1"/>
      <c r="C164" s="1"/>
      <c r="D164" s="1"/>
    </row>
    <row r="165" spans="2:4" ht="18.75">
      <c r="B165" s="1"/>
      <c r="C165" s="1"/>
      <c r="D165" s="1"/>
    </row>
    <row r="166" spans="2:4" ht="18.75">
      <c r="B166" s="1"/>
      <c r="C166" s="1"/>
      <c r="D166" s="1"/>
    </row>
    <row r="167" spans="2:4" ht="18.75">
      <c r="B167" s="1"/>
      <c r="C167" s="1"/>
      <c r="D167" s="1"/>
    </row>
    <row r="168" spans="2:4" ht="18.75">
      <c r="B168" s="1"/>
      <c r="C168" s="1"/>
      <c r="D168" s="1"/>
    </row>
    <row r="169" spans="2:4" ht="18.75">
      <c r="B169" s="1"/>
      <c r="C169" s="1"/>
      <c r="D169" s="1"/>
    </row>
    <row r="170" spans="2:4" ht="18.75">
      <c r="B170" s="1"/>
      <c r="C170" s="1"/>
      <c r="D170" s="1"/>
    </row>
    <row r="171" spans="2:4" ht="18.75">
      <c r="B171" s="1"/>
      <c r="C171" s="1"/>
      <c r="D171" s="1"/>
    </row>
    <row r="172" spans="2:4" ht="18.75">
      <c r="B172" s="1"/>
      <c r="C172" s="1"/>
      <c r="D172" s="1"/>
    </row>
    <row r="173" spans="2:4" ht="18.75">
      <c r="B173" s="1"/>
      <c r="C173" s="1"/>
      <c r="D173" s="1"/>
    </row>
    <row r="174" spans="2:4" ht="18.75">
      <c r="B174" s="1"/>
      <c r="C174" s="1"/>
      <c r="D174" s="1"/>
    </row>
    <row r="175" spans="2:4" ht="18.75">
      <c r="B175" s="1"/>
      <c r="C175" s="1"/>
      <c r="D175" s="1"/>
    </row>
    <row r="176" spans="2:4" ht="18.75">
      <c r="B176" s="1"/>
      <c r="C176" s="1"/>
      <c r="D176" s="1"/>
    </row>
    <row r="177" spans="2:4" ht="18.75">
      <c r="B177" s="1"/>
      <c r="C177" s="1"/>
      <c r="D177" s="1"/>
    </row>
    <row r="178" spans="2:4" ht="18.75">
      <c r="B178" s="1"/>
      <c r="C178" s="1"/>
      <c r="D178" s="1"/>
    </row>
    <row r="179" spans="2:4" ht="18.75">
      <c r="B179" s="1"/>
      <c r="C179" s="1"/>
      <c r="D179" s="1"/>
    </row>
    <row r="180" spans="2:4" ht="18.75">
      <c r="B180" s="1"/>
      <c r="C180" s="1"/>
      <c r="D180" s="1"/>
    </row>
    <row r="181" spans="2:4" ht="18.75">
      <c r="B181" s="1"/>
      <c r="C181" s="1"/>
      <c r="D181" s="1"/>
    </row>
    <row r="182" spans="2:4" ht="18.75">
      <c r="B182" s="1"/>
      <c r="C182" s="1"/>
      <c r="D182" s="1"/>
    </row>
    <row r="183" spans="2:4" ht="18.75">
      <c r="B183" s="1"/>
      <c r="C183" s="1"/>
      <c r="D183" s="1"/>
    </row>
    <row r="184" spans="2:4" ht="18.75">
      <c r="B184" s="1"/>
      <c r="C184" s="1"/>
      <c r="D184" s="1"/>
    </row>
    <row r="185" spans="2:4" ht="18.75">
      <c r="B185" s="1"/>
      <c r="C185" s="1"/>
      <c r="D185" s="1"/>
    </row>
    <row r="186" spans="2:4" ht="18.75">
      <c r="B186" s="1"/>
      <c r="C186" s="1"/>
      <c r="D186" s="1"/>
    </row>
    <row r="187" spans="2:4" ht="18.75">
      <c r="B187" s="1"/>
      <c r="C187" s="1"/>
      <c r="D187" s="1"/>
    </row>
    <row r="188" spans="2:4" ht="18.75">
      <c r="B188" s="1"/>
      <c r="C188" s="1"/>
      <c r="D188" s="1"/>
    </row>
    <row r="189" spans="2:4" ht="18.75">
      <c r="B189" s="1"/>
      <c r="C189" s="1"/>
      <c r="D189" s="1"/>
    </row>
    <row r="190" spans="2:4" ht="18.75">
      <c r="B190" s="1"/>
      <c r="C190" s="1"/>
      <c r="D190" s="1"/>
    </row>
    <row r="191" spans="2:4" ht="18.75">
      <c r="B191" s="1"/>
      <c r="C191" s="1"/>
      <c r="D191" s="1"/>
    </row>
    <row r="192" spans="2:4" ht="18.75">
      <c r="B192" s="1"/>
      <c r="C192" s="1"/>
      <c r="D192" s="1"/>
    </row>
    <row r="193" spans="2:4" ht="18.75">
      <c r="B193" s="1"/>
      <c r="C193" s="1"/>
      <c r="D193" s="1"/>
    </row>
    <row r="194" spans="2:4" ht="18.75">
      <c r="B194" s="1"/>
      <c r="C194" s="1"/>
      <c r="D194" s="1"/>
    </row>
    <row r="195" spans="2:4" ht="18.75">
      <c r="B195" s="1"/>
      <c r="C195" s="1"/>
      <c r="D195" s="1"/>
    </row>
    <row r="196" spans="2:4" ht="18.75">
      <c r="B196" s="1"/>
      <c r="C196" s="1"/>
      <c r="D196" s="1"/>
    </row>
    <row r="197" spans="2:4" ht="18.75">
      <c r="B197" s="1"/>
      <c r="C197" s="1"/>
      <c r="D197" s="1"/>
    </row>
    <row r="198" spans="2:4" ht="18.75">
      <c r="B198" s="1"/>
      <c r="C198" s="1"/>
      <c r="D198" s="1"/>
    </row>
    <row r="199" spans="2:4" ht="18.75">
      <c r="B199" s="1"/>
      <c r="C199" s="1"/>
      <c r="D199" s="1"/>
    </row>
    <row r="200" spans="2:4" ht="18.75">
      <c r="B200" s="1"/>
      <c r="C200" s="1"/>
      <c r="D200" s="1"/>
    </row>
    <row r="201" spans="2:4" ht="18.75">
      <c r="B201" s="1"/>
      <c r="C201" s="1"/>
      <c r="D201" s="1"/>
    </row>
    <row r="202" spans="2:4" ht="18.75">
      <c r="B202" s="1"/>
      <c r="C202" s="1"/>
      <c r="D202" s="1"/>
    </row>
    <row r="203" spans="2:4" ht="18.75">
      <c r="B203" s="1"/>
      <c r="C203" s="1"/>
      <c r="D203" s="1"/>
    </row>
    <row r="204" spans="2:4" ht="18.75">
      <c r="B204" s="1"/>
      <c r="C204" s="1"/>
      <c r="D204" s="1"/>
    </row>
    <row r="205" spans="2:4" ht="18.75">
      <c r="B205" s="1"/>
      <c r="C205" s="1"/>
      <c r="D205" s="1"/>
    </row>
    <row r="206" spans="2:4" ht="18.75">
      <c r="B206" s="1"/>
      <c r="C206" s="1"/>
      <c r="D206" s="1"/>
    </row>
    <row r="207" spans="2:4" ht="18.75">
      <c r="B207" s="1"/>
      <c r="C207" s="1"/>
      <c r="D207" s="1"/>
    </row>
  </sheetData>
  <sheetProtection/>
  <mergeCells count="8">
    <mergeCell ref="A2:A3"/>
    <mergeCell ref="C2:D2"/>
    <mergeCell ref="M2:N2"/>
    <mergeCell ref="P2:Q2"/>
    <mergeCell ref="G2:H2"/>
    <mergeCell ref="I2:J2"/>
    <mergeCell ref="K2:L2"/>
    <mergeCell ref="E2:F2"/>
  </mergeCells>
  <printOptions/>
  <pageMargins left="0.6692913385826772" right="0.1968503937007874" top="0.5905511811023623" bottom="0.1968503937007874" header="0.35433070866141736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寺内順子</dc:creator>
  <cp:keywords/>
  <dc:description/>
  <cp:lastModifiedBy>user</cp:lastModifiedBy>
  <cp:lastPrinted>2012-07-06T01:09:56Z</cp:lastPrinted>
  <dcterms:created xsi:type="dcterms:W3CDTF">2001-10-30T06:28:58Z</dcterms:created>
  <dcterms:modified xsi:type="dcterms:W3CDTF">2012-12-03T07:54:41Z</dcterms:modified>
  <cp:category/>
  <cp:version/>
  <cp:contentType/>
  <cp:contentStatus/>
</cp:coreProperties>
</file>