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tabRatio="939" firstSheet="4" activeTab="4"/>
  </bookViews>
  <sheets>
    <sheet name="000000" sheetId="1" state="veryHidden" r:id="rId1"/>
    <sheet name="基礎データ" sheetId="2" r:id="rId2"/>
    <sheet name="介護保険第一号被保険者データ " sheetId="3" r:id="rId3"/>
    <sheet name="滞納者データ" sheetId="4" r:id="rId4"/>
    <sheet name="要介護認定データ" sheetId="5" r:id="rId5"/>
    <sheet name="保険料減免とペナルティー " sheetId="6" r:id="rId6"/>
    <sheet name="認定調査" sheetId="7" r:id="rId7"/>
    <sheet name="利用率" sheetId="8" r:id="rId8"/>
    <sheet name="サービス利用状況" sheetId="9" r:id="rId9"/>
    <sheet name="施設待機者数" sheetId="10" r:id="rId10"/>
    <sheet name="利用料軽減" sheetId="11" r:id="rId11"/>
    <sheet name="苦情・不服審査請求" sheetId="12" r:id="rId12"/>
    <sheet name="福祉用具" sheetId="13" r:id="rId13"/>
    <sheet name="Sheet1" sheetId="14" r:id="rId14"/>
    <sheet name="Sheet2" sheetId="15" r:id="rId15"/>
  </sheets>
  <definedNames>
    <definedName name="_xlnm.Print_Titles" localSheetId="8">'サービス利用状況'!$A:$A,'サービス利用状況'!$1:$3</definedName>
    <definedName name="_xlnm.Print_Titles" localSheetId="2">'介護保険第一号被保険者データ '!$A:$A,'介護保険第一号被保険者データ '!$1:$4</definedName>
    <definedName name="_xlnm.Print_Titles" localSheetId="1">'基礎データ'!$A:$A,'基礎データ'!$1:$4</definedName>
    <definedName name="_xlnm.Print_Titles" localSheetId="11">'苦情・不服審査請求'!$A:$A,'苦情・不服審査請求'!$1:$3</definedName>
    <definedName name="_xlnm.Print_Titles" localSheetId="9">'施設待機者数'!$A:$A,'施設待機者数'!$1:$3</definedName>
    <definedName name="_xlnm.Print_Titles" localSheetId="3">'滞納者データ'!$A:$A,'滞納者データ'!$1:$4</definedName>
    <definedName name="_xlnm.Print_Titles" localSheetId="6">'認定調査'!$B:$B,'認定調査'!$1:$3</definedName>
    <definedName name="_xlnm.Print_Titles" localSheetId="12">'福祉用具'!$A:$A,'福祉用具'!$1:$4</definedName>
    <definedName name="_xlnm.Print_Titles" localSheetId="5">'保険料減免とペナルティー '!$A:$A,'保険料減免とペナルティー '!$1:$3</definedName>
    <definedName name="_xlnm.Print_Titles" localSheetId="4">'要介護認定データ'!$A:$A,'要介護認定データ'!$1:$4</definedName>
    <definedName name="_xlnm.Print_Titles" localSheetId="7">'利用率'!$A:$A,'利用率'!$1:$4</definedName>
  </definedNames>
  <calcPr fullCalcOnLoad="1"/>
</workbook>
</file>

<file path=xl/sharedStrings.xml><?xml version="1.0" encoding="utf-8"?>
<sst xmlns="http://schemas.openxmlformats.org/spreadsheetml/2006/main" count="1613" uniqueCount="366">
  <si>
    <t>市町村名</t>
  </si>
  <si>
    <t>大阪市</t>
  </si>
  <si>
    <t>堺市</t>
  </si>
  <si>
    <t>池田市</t>
  </si>
  <si>
    <t>高槻市</t>
  </si>
  <si>
    <t>茨木市</t>
  </si>
  <si>
    <t>富田林市</t>
  </si>
  <si>
    <t>寝屋川市</t>
  </si>
  <si>
    <t>和泉市</t>
  </si>
  <si>
    <t>摂津市</t>
  </si>
  <si>
    <t>高石市</t>
  </si>
  <si>
    <t>東大阪市</t>
  </si>
  <si>
    <t>阪南市</t>
  </si>
  <si>
    <t>島本町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</si>
  <si>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</si>
  <si>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</si>
  <si>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</si>
  <si>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</si>
  <si>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</si>
  <si>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</si>
  <si>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</si>
  <si>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吹田市</t>
  </si>
  <si>
    <t>豊中市</t>
  </si>
  <si>
    <t>箕面市</t>
  </si>
  <si>
    <t>豊能町</t>
  </si>
  <si>
    <t>泉大津市</t>
  </si>
  <si>
    <t>岸和田市</t>
  </si>
  <si>
    <t>貝塚市</t>
  </si>
  <si>
    <t>泉佐野市</t>
  </si>
  <si>
    <t>枚方市</t>
  </si>
  <si>
    <t>大東市</t>
  </si>
  <si>
    <t>交野市</t>
  </si>
  <si>
    <t>松原市</t>
  </si>
  <si>
    <t>藤井寺市</t>
  </si>
  <si>
    <t>羽曳野市</t>
  </si>
  <si>
    <t>河内長野市</t>
  </si>
  <si>
    <t>大阪狭山市</t>
  </si>
  <si>
    <t>千早赤阪村</t>
  </si>
  <si>
    <t>八尾市</t>
  </si>
  <si>
    <t>柏原市</t>
  </si>
  <si>
    <t>泉南市</t>
  </si>
  <si>
    <t>くすのき広域連合</t>
  </si>
  <si>
    <t>合計</t>
  </si>
  <si>
    <t>人口</t>
  </si>
  <si>
    <t>高齢化率</t>
  </si>
  <si>
    <t>世帯数</t>
  </si>
  <si>
    <t>高齢者数</t>
  </si>
  <si>
    <t>65歳以上</t>
  </si>
  <si>
    <t>75歳以上</t>
  </si>
  <si>
    <t>後期高齢化率</t>
  </si>
  <si>
    <t>①一般世帯</t>
  </si>
  <si>
    <t>②高齢者世帯</t>
  </si>
  <si>
    <t>③高齢独居</t>
  </si>
  <si>
    <t>④高齢者のみ夫婦</t>
  </si>
  <si>
    <t>被保険者数</t>
  </si>
  <si>
    <t>人数</t>
  </si>
  <si>
    <t>構成比</t>
  </si>
  <si>
    <t>普通徴収</t>
  </si>
  <si>
    <t>特別徴収</t>
  </si>
  <si>
    <t>全滞納</t>
  </si>
  <si>
    <t>一部滞納</t>
  </si>
  <si>
    <t>全体</t>
  </si>
  <si>
    <t>第一号</t>
  </si>
  <si>
    <t>未把握</t>
  </si>
  <si>
    <t>滞納者率</t>
  </si>
  <si>
    <t>不明</t>
  </si>
  <si>
    <t>※滞納者率全体：一部滞納者数/第一号被保険者数</t>
  </si>
  <si>
    <t>※滞納者率普通徴収：一部滞納者数/普通徴収者数</t>
  </si>
  <si>
    <t>特別徴収：月1万5千円以上の年金からの天引き</t>
  </si>
  <si>
    <t>滞納者数</t>
  </si>
  <si>
    <t>※全滞納：全く介護保険料を支払っていない人</t>
  </si>
  <si>
    <t>※一部滞納：一度でも滞納している人</t>
  </si>
  <si>
    <t>保険料減免制度</t>
  </si>
  <si>
    <t>実施</t>
  </si>
  <si>
    <t>影響額</t>
  </si>
  <si>
    <t>財源</t>
  </si>
  <si>
    <t>償還払い</t>
  </si>
  <si>
    <t>給付差し止め</t>
  </si>
  <si>
    <t>ペナルティー件数</t>
  </si>
  <si>
    <t>保険料</t>
  </si>
  <si>
    <t>認定者</t>
  </si>
  <si>
    <t>総数</t>
  </si>
  <si>
    <t>要支援</t>
  </si>
  <si>
    <t>要介護①</t>
  </si>
  <si>
    <t>要介護②</t>
  </si>
  <si>
    <t>要介護③</t>
  </si>
  <si>
    <t>要介護④</t>
  </si>
  <si>
    <t>要介護⑤</t>
  </si>
  <si>
    <t>介護度構成比：介護度ごと人数/認定者総数</t>
  </si>
  <si>
    <t>在宅サービス</t>
  </si>
  <si>
    <t>特養</t>
  </si>
  <si>
    <t>老健</t>
  </si>
  <si>
    <t>療養型医療</t>
  </si>
  <si>
    <t>未利用者</t>
  </si>
  <si>
    <t>利用者</t>
  </si>
  <si>
    <t>利用率</t>
  </si>
  <si>
    <t>構成率</t>
  </si>
  <si>
    <t>利用者総数</t>
  </si>
  <si>
    <t>※構成比：分母は認定者総数</t>
  </si>
  <si>
    <t>介護度</t>
  </si>
  <si>
    <t>①</t>
  </si>
  <si>
    <t>②</t>
  </si>
  <si>
    <t>③</t>
  </si>
  <si>
    <t>④</t>
  </si>
  <si>
    <t>⑤</t>
  </si>
  <si>
    <t>大阪市内</t>
  </si>
  <si>
    <t>北摂豊能</t>
  </si>
  <si>
    <t>堺阪南</t>
  </si>
  <si>
    <t>北河内</t>
  </si>
  <si>
    <t>南河内</t>
  </si>
  <si>
    <t>中河内</t>
  </si>
  <si>
    <t>特養老人ホーム</t>
  </si>
  <si>
    <t>老健施設</t>
  </si>
  <si>
    <t>療養型医療施設</t>
  </si>
  <si>
    <t>高齢者人口</t>
  </si>
  <si>
    <t>待機者数</t>
  </si>
  <si>
    <t>×</t>
  </si>
  <si>
    <t>利用者数</t>
  </si>
  <si>
    <t>認定</t>
  </si>
  <si>
    <t>訪問調査</t>
  </si>
  <si>
    <t>相談・苦情</t>
  </si>
  <si>
    <t>手続き</t>
  </si>
  <si>
    <t>その他</t>
  </si>
  <si>
    <t>不服審査請求</t>
  </si>
  <si>
    <t>負担</t>
  </si>
  <si>
    <t>入所者</t>
  </si>
  <si>
    <t>施設入所</t>
  </si>
  <si>
    <t>平均</t>
  </si>
  <si>
    <t>未集計</t>
  </si>
  <si>
    <t>調査表コピー</t>
  </si>
  <si>
    <t>渡さない</t>
  </si>
  <si>
    <t>同意書</t>
  </si>
  <si>
    <t>必要</t>
  </si>
  <si>
    <t>不要</t>
  </si>
  <si>
    <t>認定率</t>
  </si>
  <si>
    <t>※認定率：第一号被保険者数/認定者総数</t>
  </si>
  <si>
    <t>必ず渡す</t>
  </si>
  <si>
    <t>第3段階</t>
  </si>
  <si>
    <t>第4段階</t>
  </si>
  <si>
    <t>第5段階</t>
  </si>
  <si>
    <t>00.10～</t>
  </si>
  <si>
    <t>②社会福祉法人利用料軽減件数</t>
  </si>
  <si>
    <t>①訪問介護利用料軽減件数</t>
  </si>
  <si>
    <t>第6段階</t>
  </si>
  <si>
    <t>利用者比率</t>
  </si>
  <si>
    <t>低所得者独自減免</t>
  </si>
  <si>
    <t>実施の有無</t>
  </si>
  <si>
    <t>在宅サービス利用者数</t>
  </si>
  <si>
    <t>未記入</t>
  </si>
  <si>
    <t>時効になった保険料のある人</t>
  </si>
  <si>
    <t>未実施</t>
  </si>
  <si>
    <t>開始</t>
  </si>
  <si>
    <t>第7段階</t>
  </si>
  <si>
    <t>第8段階</t>
  </si>
  <si>
    <t>くすのき</t>
  </si>
  <si>
    <t>直営</t>
  </si>
  <si>
    <t>求められれば渡す</t>
  </si>
  <si>
    <t>くすのき</t>
  </si>
  <si>
    <t>対象者数</t>
  </si>
  <si>
    <t>対象者</t>
  </si>
  <si>
    <t>利用率</t>
  </si>
  <si>
    <t>⑤要介護認定</t>
  </si>
  <si>
    <t>要支援①</t>
  </si>
  <si>
    <t>要支援②</t>
  </si>
  <si>
    <t>1.2.3段階</t>
  </si>
  <si>
    <t>車椅子</t>
  </si>
  <si>
    <t>06.3末</t>
  </si>
  <si>
    <t>07.3末</t>
  </si>
  <si>
    <t>移動用リフト</t>
  </si>
  <si>
    <t>床ずれ防止体位変換器</t>
  </si>
  <si>
    <t>認知症徘徊感知器</t>
  </si>
  <si>
    <t>当面これまで通りとし2006年度から事務受託法人に委託する</t>
  </si>
  <si>
    <t>本人非課税比率</t>
  </si>
  <si>
    <t>⑬軽度者(要支援①②要介護①)への福祉用具貸与</t>
  </si>
  <si>
    <t>第2・3段階</t>
  </si>
  <si>
    <t>08.3末</t>
  </si>
  <si>
    <t>未掌握</t>
  </si>
  <si>
    <t>未掌握</t>
  </si>
  <si>
    <t>②／①</t>
  </si>
  <si>
    <t>③／①</t>
  </si>
  <si>
    <t>④／①</t>
  </si>
  <si>
    <t>09.3末</t>
  </si>
  <si>
    <t>三割負担</t>
  </si>
  <si>
    <t>これまで一部委託であったがまだなにも検討していない</t>
  </si>
  <si>
    <t>直営　更新分のみ一部委託</t>
  </si>
  <si>
    <t>これまで一部委託であったがまだなにも検討していない</t>
  </si>
  <si>
    <t>これまで一部委託であったが当面これまで通りとする</t>
  </si>
  <si>
    <t>調査員数</t>
  </si>
  <si>
    <t>合議体</t>
  </si>
  <si>
    <t>件数</t>
  </si>
  <si>
    <t>全数</t>
  </si>
  <si>
    <t>委員数</t>
  </si>
  <si>
    <t>資料</t>
  </si>
  <si>
    <t>合  計</t>
  </si>
  <si>
    <t>03.4～</t>
  </si>
  <si>
    <t>0１,10～</t>
  </si>
  <si>
    <t>01,10～</t>
  </si>
  <si>
    <t>09.4～</t>
  </si>
  <si>
    <t>03.7～</t>
  </si>
  <si>
    <t>01.10～</t>
  </si>
  <si>
    <t>04.4～</t>
  </si>
  <si>
    <t>02.4～</t>
  </si>
  <si>
    <t>00.10～</t>
  </si>
  <si>
    <t>02,6～</t>
  </si>
  <si>
    <t>02.7～</t>
  </si>
  <si>
    <t>00.4～</t>
  </si>
  <si>
    <t>01.4～</t>
  </si>
  <si>
    <t>サービス</t>
  </si>
  <si>
    <t>合   計</t>
  </si>
  <si>
    <t>ホテルコストへの
対応</t>
  </si>
  <si>
    <t>10.3末</t>
  </si>
  <si>
    <t>第1段階</t>
  </si>
  <si>
    <t>第2段階</t>
  </si>
  <si>
    <t>これまで一部委託であったが、変更は考えていない。</t>
  </si>
  <si>
    <t>これまで一部委託であったが、変更なし。</t>
  </si>
  <si>
    <t>直営+事務受託法人+委託(当面これまでどおり）</t>
  </si>
  <si>
    <t>合     計</t>
  </si>
  <si>
    <t>合　　　　計</t>
  </si>
  <si>
    <t>未集計</t>
  </si>
  <si>
    <t>現在一部委託</t>
  </si>
  <si>
    <t>第3段階、その他</t>
  </si>
  <si>
    <t>1・2・3段階</t>
  </si>
  <si>
    <t>一部委託だが今後とも変更はない</t>
  </si>
  <si>
    <t>その他(第1号被保険者)</t>
  </si>
  <si>
    <t>これまで全部委託であったがまだなにも検討していない</t>
  </si>
  <si>
    <t>①</t>
  </si>
  <si>
    <t>②</t>
  </si>
  <si>
    <t>③</t>
  </si>
  <si>
    <t>④</t>
  </si>
  <si>
    <t>⑤</t>
  </si>
  <si>
    <t>サービス</t>
  </si>
  <si>
    <t>基礎データ</t>
  </si>
  <si>
    <t>要支援</t>
  </si>
  <si>
    <t>構成率</t>
  </si>
  <si>
    <t>くすのき</t>
  </si>
  <si>
    <t>軽度者</t>
  </si>
  <si>
    <t>※軽度者＝要支援＋要介護1</t>
  </si>
  <si>
    <t>第9段階</t>
  </si>
  <si>
    <t>第10段階</t>
  </si>
  <si>
    <t>第11段階</t>
  </si>
  <si>
    <t>第12段階</t>
  </si>
  <si>
    <t>*豊能町の第4段階は特例第4段階を含む</t>
  </si>
  <si>
    <t>第13段階</t>
  </si>
  <si>
    <t>*八尾市,熊取町は段階別人数の回答なし</t>
  </si>
  <si>
    <t>2010度介護保険実施状況アンケート①基礎データ　2011.3末データ</t>
  </si>
  <si>
    <t>②2010年度第一号被保険者データ</t>
  </si>
  <si>
    <t>③2010年度滞納者データ</t>
  </si>
  <si>
    <t>2011.3末データ</t>
  </si>
  <si>
    <t>11.05大阪社保協調査</t>
  </si>
  <si>
    <t>④2010年度保険料市町村独自減免制度とペナルティー　</t>
  </si>
  <si>
    <t>201104大阪社保協調査</t>
  </si>
  <si>
    <t>11.4月大阪社保協調査</t>
  </si>
  <si>
    <t>2011.3末現在　　2011.4月大阪社保協調査</t>
  </si>
  <si>
    <t>⑥2010年度認定調査　2011.4月大阪社保協調査</t>
  </si>
  <si>
    <t>⑧居宅サービス給付限度額に対する利用率　2011.3末データ</t>
  </si>
  <si>
    <t>11.04大阪社保協調査</t>
  </si>
  <si>
    <t>11.04月大阪社保協調査</t>
  </si>
  <si>
    <t>⑦2010年度サービス利用状況　2011.3末データ</t>
  </si>
  <si>
    <t>⑨介護施設待機者数一覧表　2011.3末</t>
  </si>
  <si>
    <t>11.04月大阪社保協調査</t>
  </si>
  <si>
    <t>⑩利用料軽減制度　2011.03末データ</t>
  </si>
  <si>
    <t>⑪2010年度苦情・相談</t>
  </si>
  <si>
    <t>2011.04大阪社保協調査</t>
  </si>
  <si>
    <t>2011.3末データ  11.04大阪社保調査</t>
  </si>
  <si>
    <t>申請の期限</t>
  </si>
  <si>
    <t>あり</t>
  </si>
  <si>
    <t>なし</t>
  </si>
  <si>
    <t>4月
遡及</t>
  </si>
  <si>
    <t>7日前</t>
  </si>
  <si>
    <t>11.3末</t>
  </si>
  <si>
    <t xml:space="preserve"> </t>
  </si>
  <si>
    <t>個別通知</t>
  </si>
  <si>
    <t>×</t>
  </si>
  <si>
    <t>制度の周知
の仕方</t>
  </si>
  <si>
    <t>×</t>
  </si>
  <si>
    <t>特殊寝台</t>
  </si>
  <si>
    <t>第1号保険料</t>
  </si>
  <si>
    <t>30～120</t>
  </si>
  <si>
    <t>対象施設なし</t>
  </si>
  <si>
    <t>その他(要件が当てはまる方)</t>
  </si>
  <si>
    <t>窓口相談の際に</t>
  </si>
  <si>
    <t>審議時間（分）</t>
  </si>
  <si>
    <t>6日前</t>
  </si>
  <si>
    <t>チラシ</t>
  </si>
  <si>
    <t>2010.10月現在</t>
  </si>
  <si>
    <t>広報7,8月号</t>
  </si>
  <si>
    <t>条件付</t>
  </si>
  <si>
    <t>8日前</t>
  </si>
  <si>
    <t>集計中</t>
  </si>
  <si>
    <t>2010.4.1時点</t>
  </si>
  <si>
    <t>申請用紙送付・パンフ</t>
  </si>
  <si>
    <t>○</t>
  </si>
  <si>
    <t>未</t>
  </si>
  <si>
    <t>広報・個別通知</t>
  </si>
  <si>
    <t>×</t>
  </si>
  <si>
    <t>申請用紙送付</t>
  </si>
  <si>
    <t>×</t>
  </si>
  <si>
    <t>広報7月号
申請用紙送付</t>
  </si>
  <si>
    <t>苦情未集計あり</t>
  </si>
  <si>
    <t>広報7月号</t>
  </si>
  <si>
    <t>30～35</t>
  </si>
  <si>
    <t>個別通知・パンフ</t>
  </si>
  <si>
    <t>端末提示</t>
  </si>
  <si>
    <t>チラシ</t>
  </si>
  <si>
    <t>20～30</t>
  </si>
  <si>
    <t>広報7月号・送付</t>
  </si>
  <si>
    <t>○</t>
  </si>
  <si>
    <t>広報4、7月号・送付</t>
  </si>
  <si>
    <t>集計中</t>
  </si>
  <si>
    <t>広報7月号・送付
決定通知書に記載</t>
  </si>
  <si>
    <t>これまで一部委託であったが検討中である</t>
  </si>
  <si>
    <t>当日</t>
  </si>
  <si>
    <t>送付</t>
  </si>
  <si>
    <t>広報7月号・チラシ
電話連絡</t>
  </si>
  <si>
    <t>○</t>
  </si>
  <si>
    <t>60～90</t>
  </si>
  <si>
    <t>5,6日前</t>
  </si>
  <si>
    <t>広報4月号・電話</t>
  </si>
  <si>
    <t>×</t>
  </si>
  <si>
    <t>広報・チラシ・送付</t>
  </si>
  <si>
    <t>×</t>
  </si>
  <si>
    <t>これまで一部委託であったがまだなにも検討していない
（145人＝委託138人+市介護保険課7人）</t>
  </si>
  <si>
    <t>これまで一部委託であったがまだなにも検討していない
(91人＝介護保険課17人＋市内委託事業所74人）</t>
  </si>
  <si>
    <t>約7日前</t>
  </si>
  <si>
    <t>○</t>
  </si>
  <si>
    <t>広報6,10月号・チラシ</t>
  </si>
  <si>
    <t>×</t>
  </si>
  <si>
    <t>広報・チラシ</t>
  </si>
  <si>
    <t>2010年度「事務受託法人」に委託（遠隔地を除く）</t>
  </si>
  <si>
    <t>60～90</t>
  </si>
  <si>
    <t>調査中</t>
  </si>
  <si>
    <t>個別通知・納付相談時</t>
  </si>
  <si>
    <t>していない</t>
  </si>
  <si>
    <t>第3段階　その他</t>
  </si>
  <si>
    <t>×</t>
  </si>
  <si>
    <t>10日前</t>
  </si>
  <si>
    <t>広報5月号・個別通知・申請書送付</t>
  </si>
  <si>
    <t>広報・チラシ・通知・申請用紙送付</t>
  </si>
  <si>
    <t>○</t>
  </si>
  <si>
    <t>案内を同封</t>
  </si>
  <si>
    <t>×</t>
  </si>
  <si>
    <t>30～35</t>
  </si>
  <si>
    <t>90～120</t>
  </si>
  <si>
    <t>○</t>
  </si>
  <si>
    <t>25～30</t>
  </si>
  <si>
    <t>30～50</t>
  </si>
  <si>
    <t>4～5日前</t>
  </si>
  <si>
    <t>5日前</t>
  </si>
  <si>
    <t>×</t>
  </si>
  <si>
    <t>※忠岡町は2011.03末現在　合計で15</t>
  </si>
  <si>
    <t>×</t>
  </si>
  <si>
    <t>第3段階 その他</t>
  </si>
  <si>
    <t>チラシ・申請用紙送付</t>
  </si>
  <si>
    <t>×</t>
  </si>
  <si>
    <t>2011.4月末</t>
  </si>
  <si>
    <t>申請用紙送付他</t>
  </si>
  <si>
    <t>○</t>
  </si>
  <si>
    <t>直営（新規申請のみ）</t>
  </si>
  <si>
    <t>14日前</t>
  </si>
  <si>
    <t>＊第一号被保険者数は各段階の人数を足している。</t>
  </si>
  <si>
    <t>※全滞納と合わせて1400人</t>
  </si>
  <si>
    <t>※システム上集計不可</t>
  </si>
  <si>
    <t>※集計不可</t>
  </si>
  <si>
    <t>※2011.1月データ</t>
  </si>
  <si>
    <t>※2011.02末</t>
  </si>
  <si>
    <t>相談を含む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</si>
</sst>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%"/>
    <numFmt numFmtId="179" formatCode="#,##0;[Red]#,##0"/>
    <numFmt numFmtId="180" formatCode="#,##0_);[Red]\(#,##0\)"/>
    <numFmt numFmtId="181" formatCode="0;[Red]0"/>
    <numFmt numFmtId="182" formatCode="&quot;\&quot;#,##0;[Red]&quot;\&quot;#,##0"/>
    <numFmt numFmtId="183" formatCode="&quot;\&quot;#,##0_);[Red]\(&quot;\&quot;#,##0\)"/>
    <numFmt numFmtId="184" formatCode="0.0_ "/>
    <numFmt numFmtId="185" formatCode="#,##0_ "/>
  </numFmts>
  <fonts count="29">
    <font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42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38" fontId="5" fillId="0" borderId="14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4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178" fontId="1" fillId="0" borderId="0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10" fontId="5" fillId="0" borderId="10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5" fillId="0" borderId="18" xfId="42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indent="1" shrinkToFit="1"/>
    </xf>
    <xf numFmtId="38" fontId="5" fillId="0" borderId="15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9" fontId="0" fillId="0" borderId="0" xfId="42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indent="1"/>
    </xf>
    <xf numFmtId="38" fontId="5" fillId="0" borderId="28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8" fontId="5" fillId="0" borderId="38" xfId="42" applyNumberFormat="1" applyFont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8" fontId="5" fillId="0" borderId="11" xfId="49" applyFont="1" applyBorder="1" applyAlignment="1">
      <alignment vertical="center"/>
    </xf>
    <xf numFmtId="178" fontId="5" fillId="0" borderId="17" xfId="42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8" fontId="5" fillId="0" borderId="38" xfId="42" applyNumberFormat="1" applyFont="1" applyFill="1" applyBorder="1" applyAlignment="1">
      <alignment vertical="center"/>
    </xf>
    <xf numFmtId="178" fontId="5" fillId="0" borderId="17" xfId="4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80" fontId="5" fillId="0" borderId="12" xfId="49" applyNumberFormat="1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 wrapText="1"/>
    </xf>
    <xf numFmtId="38" fontId="5" fillId="0" borderId="40" xfId="49" applyFont="1" applyBorder="1" applyAlignment="1">
      <alignment horizontal="right" vertical="center"/>
    </xf>
    <xf numFmtId="38" fontId="5" fillId="0" borderId="11" xfId="49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10" fontId="5" fillId="0" borderId="14" xfId="42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" fillId="0" borderId="41" xfId="0" applyFont="1" applyBorder="1" applyAlignment="1">
      <alignment vertical="center"/>
    </xf>
    <xf numFmtId="10" fontId="5" fillId="0" borderId="20" xfId="42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38" fontId="5" fillId="0" borderId="40" xfId="49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8" fontId="5" fillId="0" borderId="28" xfId="49" applyFont="1" applyFill="1" applyBorder="1" applyAlignment="1">
      <alignment vertical="center"/>
    </xf>
    <xf numFmtId="38" fontId="5" fillId="0" borderId="12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0" fontId="5" fillId="0" borderId="41" xfId="49" applyNumberFormat="1" applyFont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10" fontId="5" fillId="0" borderId="14" xfId="42" applyNumberFormat="1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10" fontId="5" fillId="0" borderId="17" xfId="42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 wrapText="1"/>
    </xf>
    <xf numFmtId="38" fontId="5" fillId="0" borderId="33" xfId="49" applyFont="1" applyBorder="1" applyAlignment="1">
      <alignment vertical="center"/>
    </xf>
    <xf numFmtId="178" fontId="5" fillId="0" borderId="31" xfId="42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shrinkToFit="1"/>
    </xf>
    <xf numFmtId="38" fontId="1" fillId="0" borderId="28" xfId="49" applyFont="1" applyBorder="1" applyAlignment="1">
      <alignment vertical="center" shrinkToFit="1"/>
    </xf>
    <xf numFmtId="38" fontId="1" fillId="0" borderId="12" xfId="49" applyFont="1" applyBorder="1" applyAlignment="1">
      <alignment vertical="center" shrinkToFit="1"/>
    </xf>
    <xf numFmtId="178" fontId="1" fillId="0" borderId="38" xfId="42" applyNumberFormat="1" applyFont="1" applyBorder="1" applyAlignment="1">
      <alignment vertical="center" shrinkToFit="1"/>
    </xf>
    <xf numFmtId="38" fontId="1" fillId="0" borderId="11" xfId="49" applyFont="1" applyBorder="1" applyAlignment="1">
      <alignment vertical="center" shrinkToFit="1"/>
    </xf>
    <xf numFmtId="178" fontId="1" fillId="0" borderId="17" xfId="42" applyNumberFormat="1" applyFont="1" applyBorder="1" applyAlignment="1">
      <alignment vertical="center" shrinkToFit="1"/>
    </xf>
    <xf numFmtId="178" fontId="1" fillId="0" borderId="40" xfId="42" applyNumberFormat="1" applyFont="1" applyFill="1" applyBorder="1" applyAlignment="1">
      <alignment vertical="center" shrinkToFit="1"/>
    </xf>
    <xf numFmtId="178" fontId="1" fillId="0" borderId="38" xfId="42" applyNumberFormat="1" applyFont="1" applyFill="1" applyBorder="1" applyAlignment="1">
      <alignment vertical="center" shrinkToFit="1"/>
    </xf>
    <xf numFmtId="178" fontId="1" fillId="0" borderId="17" xfId="42" applyNumberFormat="1" applyFont="1" applyFill="1" applyBorder="1" applyAlignment="1">
      <alignment vertical="center" shrinkToFit="1"/>
    </xf>
    <xf numFmtId="10" fontId="1" fillId="0" borderId="17" xfId="42" applyNumberFormat="1" applyFont="1" applyBorder="1" applyAlignment="1">
      <alignment vertical="center" shrinkToFit="1"/>
    </xf>
    <xf numFmtId="178" fontId="1" fillId="0" borderId="17" xfId="4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0" fontId="5" fillId="0" borderId="48" xfId="49" applyNumberFormat="1" applyFont="1" applyFill="1" applyBorder="1" applyAlignment="1">
      <alignment vertical="center"/>
    </xf>
    <xf numFmtId="178" fontId="5" fillId="0" borderId="49" xfId="42" applyNumberFormat="1" applyFont="1" applyFill="1" applyBorder="1" applyAlignment="1">
      <alignment vertical="center"/>
    </xf>
    <xf numFmtId="10" fontId="5" fillId="0" borderId="17" xfId="42" applyNumberFormat="1" applyFont="1" applyBorder="1" applyAlignment="1">
      <alignment horizontal="center" vertical="center"/>
    </xf>
    <xf numFmtId="10" fontId="5" fillId="0" borderId="38" xfId="42" applyNumberFormat="1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10" fontId="5" fillId="0" borderId="10" xfId="42" applyNumberFormat="1" applyFont="1" applyFill="1" applyBorder="1" applyAlignment="1">
      <alignment horizontal="right" vertical="center"/>
    </xf>
    <xf numFmtId="10" fontId="5" fillId="0" borderId="51" xfId="42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10" fontId="5" fillId="0" borderId="13" xfId="42" applyNumberFormat="1" applyFont="1" applyFill="1" applyBorder="1" applyAlignment="1">
      <alignment horizontal="right" vertical="center"/>
    </xf>
    <xf numFmtId="10" fontId="5" fillId="0" borderId="19" xfId="42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left" vertical="center" indent="1" shrinkToFit="1"/>
    </xf>
    <xf numFmtId="0" fontId="5" fillId="0" borderId="50" xfId="0" applyFont="1" applyFill="1" applyBorder="1" applyAlignment="1">
      <alignment horizontal="left" vertical="center" indent="1" shrinkToFit="1"/>
    </xf>
    <xf numFmtId="178" fontId="5" fillId="0" borderId="51" xfId="42" applyNumberFormat="1" applyFont="1" applyFill="1" applyBorder="1" applyAlignment="1">
      <alignment horizontal="right" vertical="center"/>
    </xf>
    <xf numFmtId="38" fontId="5" fillId="0" borderId="51" xfId="49" applyFont="1" applyFill="1" applyBorder="1" applyAlignment="1">
      <alignment horizontal="right" vertical="center"/>
    </xf>
    <xf numFmtId="178" fontId="5" fillId="0" borderId="16" xfId="42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left" vertical="center" indent="1" shrinkToFit="1"/>
    </xf>
    <xf numFmtId="38" fontId="5" fillId="0" borderId="50" xfId="49" applyFont="1" applyFill="1" applyBorder="1" applyAlignment="1">
      <alignment vertical="center"/>
    </xf>
    <xf numFmtId="178" fontId="5" fillId="0" borderId="51" xfId="42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78" fontId="5" fillId="0" borderId="20" xfId="42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52" xfId="49" applyNumberFormat="1" applyFont="1" applyFill="1" applyBorder="1" applyAlignment="1">
      <alignment vertical="center"/>
    </xf>
    <xf numFmtId="178" fontId="5" fillId="0" borderId="53" xfId="42" applyNumberFormat="1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shrinkToFit="1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0" fontId="5" fillId="0" borderId="51" xfId="42" applyNumberFormat="1" applyFont="1" applyFill="1" applyBorder="1" applyAlignment="1">
      <alignment horizontal="center" vertical="center"/>
    </xf>
    <xf numFmtId="0" fontId="5" fillId="0" borderId="57" xfId="49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left" vertical="center" indent="1" shrinkToFit="1"/>
    </xf>
    <xf numFmtId="0" fontId="1" fillId="0" borderId="51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51" xfId="0" applyNumberFormat="1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38" fontId="1" fillId="0" borderId="11" xfId="49" applyFont="1" applyFill="1" applyBorder="1" applyAlignment="1">
      <alignment vertical="center" shrinkToFit="1"/>
    </xf>
    <xf numFmtId="38" fontId="1" fillId="0" borderId="38" xfId="49" applyFont="1" applyFill="1" applyBorder="1" applyAlignment="1">
      <alignment vertical="center" shrinkToFit="1"/>
    </xf>
    <xf numFmtId="38" fontId="1" fillId="0" borderId="14" xfId="49" applyFont="1" applyFill="1" applyBorder="1" applyAlignment="1">
      <alignment vertical="center" shrinkToFit="1"/>
    </xf>
    <xf numFmtId="38" fontId="1" fillId="0" borderId="40" xfId="49" applyFont="1" applyFill="1" applyBorder="1" applyAlignment="1">
      <alignment vertical="center" shrinkToFit="1"/>
    </xf>
    <xf numFmtId="38" fontId="1" fillId="0" borderId="17" xfId="49" applyFont="1" applyFill="1" applyBorder="1" applyAlignment="1">
      <alignment vertical="center" shrinkToFit="1"/>
    </xf>
    <xf numFmtId="38" fontId="1" fillId="0" borderId="12" xfId="49" applyFont="1" applyFill="1" applyBorder="1" applyAlignment="1">
      <alignment vertical="center" shrinkToFit="1"/>
    </xf>
    <xf numFmtId="38" fontId="5" fillId="0" borderId="20" xfId="49" applyFont="1" applyFill="1" applyBorder="1" applyAlignment="1">
      <alignment horizontal="right" vertical="center"/>
    </xf>
    <xf numFmtId="180" fontId="5" fillId="0" borderId="16" xfId="49" applyNumberFormat="1" applyFont="1" applyFill="1" applyBorder="1" applyAlignment="1">
      <alignment vertical="center"/>
    </xf>
    <xf numFmtId="180" fontId="5" fillId="0" borderId="15" xfId="49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left" vertical="center" shrinkToFit="1"/>
    </xf>
    <xf numFmtId="0" fontId="10" fillId="0" borderId="59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10" fontId="5" fillId="0" borderId="20" xfId="42" applyNumberFormat="1" applyFont="1" applyFill="1" applyBorder="1" applyAlignment="1">
      <alignment vertical="center"/>
    </xf>
    <xf numFmtId="38" fontId="1" fillId="0" borderId="15" xfId="49" applyFont="1" applyFill="1" applyBorder="1" applyAlignment="1">
      <alignment vertical="center" shrinkToFit="1"/>
    </xf>
    <xf numFmtId="38" fontId="1" fillId="0" borderId="20" xfId="49" applyFont="1" applyFill="1" applyBorder="1" applyAlignment="1">
      <alignment vertical="center" shrinkToFit="1"/>
    </xf>
    <xf numFmtId="38" fontId="1" fillId="0" borderId="10" xfId="49" applyFont="1" applyFill="1" applyBorder="1" applyAlignment="1">
      <alignment vertical="center" shrinkToFit="1"/>
    </xf>
    <xf numFmtId="38" fontId="1" fillId="0" borderId="26" xfId="49" applyFont="1" applyFill="1" applyBorder="1" applyAlignment="1">
      <alignment vertical="center" shrinkToFit="1"/>
    </xf>
    <xf numFmtId="0" fontId="1" fillId="0" borderId="51" xfId="49" applyNumberFormat="1" applyFont="1" applyFill="1" applyBorder="1" applyAlignment="1">
      <alignment vertical="center" shrinkToFit="1"/>
    </xf>
    <xf numFmtId="38" fontId="1" fillId="0" borderId="16" xfId="49" applyFont="1" applyFill="1" applyBorder="1" applyAlignment="1">
      <alignment vertical="center" shrinkToFit="1"/>
    </xf>
    <xf numFmtId="38" fontId="1" fillId="0" borderId="51" xfId="49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55" fontId="1" fillId="0" borderId="39" xfId="0" applyNumberFormat="1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55" fontId="1" fillId="0" borderId="36" xfId="0" applyNumberFormat="1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55" fontId="1" fillId="0" borderId="63" xfId="0" applyNumberFormat="1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/>
    </xf>
    <xf numFmtId="178" fontId="5" fillId="0" borderId="15" xfId="42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 shrinkToFit="1"/>
    </xf>
    <xf numFmtId="38" fontId="5" fillId="0" borderId="64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10" fontId="5" fillId="0" borderId="66" xfId="42" applyNumberFormat="1" applyFont="1" applyFill="1" applyBorder="1" applyAlignment="1">
      <alignment horizontal="right" vertical="center"/>
    </xf>
    <xf numFmtId="38" fontId="5" fillId="0" borderId="67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left" vertical="center" indent="1" shrinkToFit="1"/>
    </xf>
    <xf numFmtId="0" fontId="5" fillId="0" borderId="64" xfId="0" applyFont="1" applyFill="1" applyBorder="1" applyAlignment="1">
      <alignment horizontal="left" vertical="center" indent="1" shrinkToFit="1"/>
    </xf>
    <xf numFmtId="178" fontId="5" fillId="0" borderId="66" xfId="42" applyNumberFormat="1" applyFont="1" applyFill="1" applyBorder="1" applyAlignment="1">
      <alignment horizontal="right" vertical="center"/>
    </xf>
    <xf numFmtId="38" fontId="5" fillId="0" borderId="66" xfId="49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left" vertical="center" indent="1" shrinkToFit="1"/>
    </xf>
    <xf numFmtId="38" fontId="5" fillId="0" borderId="64" xfId="49" applyFont="1" applyFill="1" applyBorder="1" applyAlignment="1">
      <alignment vertical="center"/>
    </xf>
    <xf numFmtId="38" fontId="5" fillId="0" borderId="65" xfId="49" applyFont="1" applyFill="1" applyBorder="1" applyAlignment="1">
      <alignment vertical="center"/>
    </xf>
    <xf numFmtId="178" fontId="5" fillId="0" borderId="66" xfId="42" applyNumberFormat="1" applyFont="1" applyFill="1" applyBorder="1" applyAlignment="1">
      <alignment vertical="center"/>
    </xf>
    <xf numFmtId="180" fontId="5" fillId="0" borderId="67" xfId="49" applyNumberFormat="1" applyFont="1" applyFill="1" applyBorder="1" applyAlignment="1">
      <alignment vertical="center"/>
    </xf>
    <xf numFmtId="178" fontId="5" fillId="0" borderId="21" xfId="42" applyNumberFormat="1" applyFont="1" applyFill="1" applyBorder="1" applyAlignment="1">
      <alignment vertical="center"/>
    </xf>
    <xf numFmtId="180" fontId="5" fillId="0" borderId="65" xfId="49" applyNumberFormat="1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 shrinkToFit="1"/>
    </xf>
    <xf numFmtId="10" fontId="5" fillId="0" borderId="13" xfId="42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right" vertical="center" shrinkToFit="1"/>
    </xf>
    <xf numFmtId="38" fontId="5" fillId="0" borderId="14" xfId="49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38" fontId="1" fillId="0" borderId="64" xfId="49" applyFont="1" applyFill="1" applyBorder="1" applyAlignment="1">
      <alignment horizontal="right" vertical="center" shrinkToFit="1"/>
    </xf>
    <xf numFmtId="38" fontId="1" fillId="0" borderId="67" xfId="49" applyFont="1" applyFill="1" applyBorder="1" applyAlignment="1">
      <alignment horizontal="right" vertical="center" shrinkToFit="1"/>
    </xf>
    <xf numFmtId="178" fontId="1" fillId="0" borderId="21" xfId="42" applyNumberFormat="1" applyFont="1" applyFill="1" applyBorder="1" applyAlignment="1">
      <alignment horizontal="right" vertical="center" shrinkToFit="1"/>
    </xf>
    <xf numFmtId="38" fontId="1" fillId="0" borderId="65" xfId="49" applyFont="1" applyFill="1" applyBorder="1" applyAlignment="1">
      <alignment horizontal="right" vertical="center" shrinkToFit="1"/>
    </xf>
    <xf numFmtId="178" fontId="1" fillId="0" borderId="66" xfId="42" applyNumberFormat="1" applyFont="1" applyFill="1" applyBorder="1" applyAlignment="1">
      <alignment horizontal="right" vertical="center" shrinkToFit="1"/>
    </xf>
    <xf numFmtId="178" fontId="1" fillId="0" borderId="68" xfId="42" applyNumberFormat="1" applyFont="1" applyFill="1" applyBorder="1" applyAlignment="1">
      <alignment horizontal="right" vertical="center" shrinkToFit="1"/>
    </xf>
    <xf numFmtId="178" fontId="1" fillId="0" borderId="51" xfId="42" applyNumberFormat="1" applyFont="1" applyFill="1" applyBorder="1" applyAlignment="1">
      <alignment horizontal="right" vertical="center" shrinkToFit="1"/>
    </xf>
    <xf numFmtId="38" fontId="1" fillId="0" borderId="16" xfId="49" applyFont="1" applyFill="1" applyBorder="1" applyAlignment="1">
      <alignment horizontal="right" vertical="center" shrinkToFit="1"/>
    </xf>
    <xf numFmtId="178" fontId="1" fillId="0" borderId="20" xfId="42" applyNumberFormat="1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vertical="center" shrinkToFit="1"/>
    </xf>
    <xf numFmtId="178" fontId="1" fillId="0" borderId="26" xfId="42" applyNumberFormat="1" applyFont="1" applyFill="1" applyBorder="1" applyAlignment="1">
      <alignment horizontal="right" vertical="center" shrinkToFit="1"/>
    </xf>
    <xf numFmtId="0" fontId="1" fillId="0" borderId="72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3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10" fontId="5" fillId="0" borderId="21" xfId="42" applyNumberFormat="1" applyFont="1" applyFill="1" applyBorder="1" applyAlignment="1">
      <alignment vertical="center"/>
    </xf>
    <xf numFmtId="0" fontId="5" fillId="0" borderId="72" xfId="49" applyNumberFormat="1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left" vertical="center" indent="1" shrinkToFit="1"/>
    </xf>
    <xf numFmtId="38" fontId="1" fillId="0" borderId="65" xfId="49" applyFont="1" applyFill="1" applyBorder="1" applyAlignment="1">
      <alignment vertical="center" shrinkToFit="1"/>
    </xf>
    <xf numFmtId="38" fontId="1" fillId="0" borderId="21" xfId="49" applyFont="1" applyFill="1" applyBorder="1" applyAlignment="1">
      <alignment horizontal="right" vertical="center" shrinkToFit="1"/>
    </xf>
    <xf numFmtId="38" fontId="1" fillId="0" borderId="71" xfId="49" applyFont="1" applyFill="1" applyBorder="1" applyAlignment="1">
      <alignment horizontal="right" vertical="center" shrinkToFit="1"/>
    </xf>
    <xf numFmtId="38" fontId="1" fillId="0" borderId="69" xfId="49" applyFont="1" applyFill="1" applyBorder="1" applyAlignment="1">
      <alignment horizontal="right" vertical="center" shrinkToFit="1"/>
    </xf>
    <xf numFmtId="38" fontId="1" fillId="0" borderId="69" xfId="49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71" xfId="0" applyFont="1" applyFill="1" applyBorder="1" applyAlignment="1">
      <alignment horizontal="center" vertical="center" shrinkToFit="1"/>
    </xf>
    <xf numFmtId="38" fontId="1" fillId="0" borderId="21" xfId="49" applyFont="1" applyFill="1" applyBorder="1" applyAlignment="1">
      <alignment horizontal="center" vertical="center" shrinkToFit="1"/>
    </xf>
    <xf numFmtId="38" fontId="1" fillId="0" borderId="71" xfId="49" applyFont="1" applyFill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8" fontId="5" fillId="0" borderId="74" xfId="49" applyFont="1" applyFill="1" applyBorder="1" applyAlignment="1">
      <alignment horizontal="right" vertical="center"/>
    </xf>
    <xf numFmtId="38" fontId="5" fillId="0" borderId="56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10" fontId="5" fillId="0" borderId="59" xfId="42" applyNumberFormat="1" applyFont="1" applyFill="1" applyBorder="1" applyAlignment="1">
      <alignment horizontal="right" vertical="center"/>
    </xf>
    <xf numFmtId="38" fontId="5" fillId="0" borderId="75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left" vertical="center" indent="1" shrinkToFit="1"/>
    </xf>
    <xf numFmtId="38" fontId="1" fillId="0" borderId="75" xfId="49" applyFont="1" applyFill="1" applyBorder="1" applyAlignment="1">
      <alignment horizontal="right" vertical="center" shrinkToFit="1"/>
    </xf>
    <xf numFmtId="178" fontId="1" fillId="0" borderId="22" xfId="42" applyNumberFormat="1" applyFont="1" applyFill="1" applyBorder="1" applyAlignment="1">
      <alignment horizontal="right" vertical="center" shrinkToFit="1"/>
    </xf>
    <xf numFmtId="38" fontId="1" fillId="0" borderId="56" xfId="49" applyFont="1" applyFill="1" applyBorder="1" applyAlignment="1">
      <alignment horizontal="right" vertical="center" shrinkToFit="1"/>
    </xf>
    <xf numFmtId="178" fontId="1" fillId="0" borderId="59" xfId="42" applyNumberFormat="1" applyFont="1" applyFill="1" applyBorder="1" applyAlignment="1">
      <alignment horizontal="right" vertical="center" shrinkToFit="1"/>
    </xf>
    <xf numFmtId="178" fontId="1" fillId="0" borderId="18" xfId="42" applyNumberFormat="1" applyFont="1" applyFill="1" applyBorder="1" applyAlignment="1">
      <alignment horizontal="right" vertical="center" shrinkToFit="1"/>
    </xf>
    <xf numFmtId="0" fontId="5" fillId="0" borderId="74" xfId="0" applyFont="1" applyFill="1" applyBorder="1" applyAlignment="1">
      <alignment horizontal="left" vertical="center" indent="1" shrinkToFit="1"/>
    </xf>
    <xf numFmtId="178" fontId="5" fillId="0" borderId="59" xfId="42" applyNumberFormat="1" applyFont="1" applyFill="1" applyBorder="1" applyAlignment="1">
      <alignment horizontal="right" vertical="center"/>
    </xf>
    <xf numFmtId="38" fontId="5" fillId="0" borderId="59" xfId="49" applyFont="1" applyFill="1" applyBorder="1" applyAlignment="1">
      <alignment horizontal="right" vertical="center"/>
    </xf>
    <xf numFmtId="178" fontId="5" fillId="0" borderId="75" xfId="42" applyNumberFormat="1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left" vertical="center" indent="1" shrinkToFit="1"/>
    </xf>
    <xf numFmtId="38" fontId="5" fillId="0" borderId="74" xfId="49" applyFont="1" applyFill="1" applyBorder="1" applyAlignment="1">
      <alignment vertical="center"/>
    </xf>
    <xf numFmtId="38" fontId="5" fillId="0" borderId="56" xfId="49" applyFont="1" applyFill="1" applyBorder="1" applyAlignment="1">
      <alignment vertical="center"/>
    </xf>
    <xf numFmtId="178" fontId="5" fillId="0" borderId="59" xfId="42" applyNumberFormat="1" applyFont="1" applyFill="1" applyBorder="1" applyAlignment="1">
      <alignment vertical="center"/>
    </xf>
    <xf numFmtId="180" fontId="5" fillId="0" borderId="75" xfId="49" applyNumberFormat="1" applyFont="1" applyFill="1" applyBorder="1" applyAlignment="1">
      <alignment vertical="center"/>
    </xf>
    <xf numFmtId="178" fontId="5" fillId="0" borderId="22" xfId="42" applyNumberFormat="1" applyFont="1" applyFill="1" applyBorder="1" applyAlignment="1">
      <alignment vertical="center"/>
    </xf>
    <xf numFmtId="180" fontId="5" fillId="0" borderId="56" xfId="49" applyNumberFormat="1" applyFont="1" applyFill="1" applyBorder="1" applyAlignment="1">
      <alignment vertical="center"/>
    </xf>
    <xf numFmtId="180" fontId="5" fillId="0" borderId="24" xfId="49" applyNumberFormat="1" applyFont="1" applyFill="1" applyBorder="1" applyAlignment="1">
      <alignment vertical="center"/>
    </xf>
    <xf numFmtId="178" fontId="5" fillId="0" borderId="37" xfId="42" applyNumberFormat="1" applyFont="1" applyFill="1" applyBorder="1" applyAlignment="1">
      <alignment vertical="center"/>
    </xf>
    <xf numFmtId="180" fontId="5" fillId="0" borderId="76" xfId="49" applyNumberFormat="1" applyFont="1" applyFill="1" applyBorder="1" applyAlignment="1">
      <alignment vertical="center"/>
    </xf>
    <xf numFmtId="178" fontId="5" fillId="0" borderId="77" xfId="42" applyNumberFormat="1" applyFont="1" applyFill="1" applyBorder="1" applyAlignment="1">
      <alignment vertical="center"/>
    </xf>
    <xf numFmtId="38" fontId="5" fillId="0" borderId="75" xfId="49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56" xfId="49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38" fontId="5" fillId="0" borderId="19" xfId="49" applyFont="1" applyFill="1" applyBorder="1" applyAlignment="1">
      <alignment horizontal="right" vertical="center" shrinkToFit="1"/>
    </xf>
    <xf numFmtId="38" fontId="5" fillId="0" borderId="19" xfId="49" applyFont="1" applyFill="1" applyBorder="1" applyAlignment="1">
      <alignment horizontal="left" vertical="center" shrinkToFit="1"/>
    </xf>
    <xf numFmtId="3" fontId="5" fillId="0" borderId="19" xfId="0" applyNumberFormat="1" applyFont="1" applyFill="1" applyBorder="1" applyAlignment="1">
      <alignment horizontal="right" vertical="center"/>
    </xf>
    <xf numFmtId="10" fontId="5" fillId="0" borderId="19" xfId="42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vertical="center" wrapText="1"/>
    </xf>
    <xf numFmtId="0" fontId="1" fillId="0" borderId="7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10" fontId="5" fillId="0" borderId="59" xfId="42" applyNumberFormat="1" applyFont="1" applyFill="1" applyBorder="1" applyAlignment="1">
      <alignment horizontal="center" vertical="center"/>
    </xf>
    <xf numFmtId="10" fontId="5" fillId="0" borderId="22" xfId="42" applyNumberFormat="1" applyFont="1" applyFill="1" applyBorder="1" applyAlignment="1">
      <alignment horizontal="center" vertical="center"/>
    </xf>
    <xf numFmtId="0" fontId="5" fillId="0" borderId="78" xfId="49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horizontal="left" vertical="center" indent="1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59" xfId="0" applyNumberFormat="1" applyFont="1" applyFill="1" applyBorder="1" applyAlignment="1">
      <alignment vertical="center" shrinkToFit="1"/>
    </xf>
    <xf numFmtId="0" fontId="1" fillId="0" borderId="59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20" xfId="0" applyFont="1" applyFill="1" applyBorder="1" applyAlignment="1">
      <alignment horizontal="right" vertical="center" shrinkToFit="1"/>
    </xf>
    <xf numFmtId="0" fontId="1" fillId="0" borderId="51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1" fillId="0" borderId="51" xfId="0" applyFont="1" applyFill="1" applyBorder="1" applyAlignment="1">
      <alignment horizontal="right" vertical="center" shrinkToFit="1"/>
    </xf>
    <xf numFmtId="0" fontId="10" fillId="0" borderId="72" xfId="0" applyFont="1" applyFill="1" applyBorder="1" applyAlignment="1">
      <alignment horizontal="left" vertical="center" shrinkToFit="1"/>
    </xf>
    <xf numFmtId="0" fontId="1" fillId="0" borderId="5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shrinkToFit="1"/>
    </xf>
    <xf numFmtId="49" fontId="5" fillId="0" borderId="10" xfId="49" applyNumberFormat="1" applyFont="1" applyFill="1" applyBorder="1" applyAlignment="1">
      <alignment horizontal="left" vertical="top" shrinkToFit="1"/>
    </xf>
    <xf numFmtId="3" fontId="5" fillId="0" borderId="10" xfId="0" applyNumberFormat="1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 wrapText="1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/>
    </xf>
    <xf numFmtId="9" fontId="1" fillId="0" borderId="58" xfId="42" applyFont="1" applyFill="1" applyBorder="1" applyAlignment="1">
      <alignment horizontal="left" vertical="center" indent="1" shrinkToFit="1"/>
    </xf>
    <xf numFmtId="38" fontId="10" fillId="0" borderId="0" xfId="49" applyFont="1" applyBorder="1" applyAlignment="1">
      <alignment vertical="center"/>
    </xf>
    <xf numFmtId="178" fontId="10" fillId="0" borderId="0" xfId="42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8" fontId="10" fillId="0" borderId="0" xfId="42" applyNumberFormat="1" applyFont="1" applyBorder="1" applyAlignment="1">
      <alignment vertical="center"/>
    </xf>
    <xf numFmtId="0" fontId="10" fillId="0" borderId="78" xfId="0" applyFont="1" applyFill="1" applyBorder="1" applyAlignment="1">
      <alignment horizontal="left" vertical="center" shrinkToFit="1"/>
    </xf>
    <xf numFmtId="180" fontId="5" fillId="0" borderId="34" xfId="49" applyNumberFormat="1" applyFont="1" applyFill="1" applyBorder="1" applyAlignment="1">
      <alignment vertical="center"/>
    </xf>
    <xf numFmtId="178" fontId="5" fillId="0" borderId="35" xfId="42" applyNumberFormat="1" applyFont="1" applyFill="1" applyBorder="1" applyAlignment="1">
      <alignment vertical="center"/>
    </xf>
    <xf numFmtId="10" fontId="5" fillId="0" borderId="66" xfId="4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10" fontId="9" fillId="0" borderId="42" xfId="42" applyNumberFormat="1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57" xfId="49" applyNumberFormat="1" applyFont="1" applyFill="1" applyBorder="1" applyAlignment="1">
      <alignment horizontal="right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80" xfId="43" applyFont="1" applyBorder="1" applyAlignment="1" applyProtection="1">
      <alignment horizontal="center" vertical="center"/>
      <protection/>
    </xf>
    <xf numFmtId="0" fontId="1" fillId="0" borderId="82" xfId="0" applyFont="1" applyBorder="1" applyAlignment="1">
      <alignment horizontal="center" vertical="center"/>
    </xf>
    <xf numFmtId="0" fontId="1" fillId="0" borderId="81" xfId="43" applyFont="1" applyBorder="1" applyAlignment="1" applyProtection="1">
      <alignment horizontal="center" vertical="center"/>
      <protection/>
    </xf>
    <xf numFmtId="0" fontId="1" fillId="0" borderId="8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8.72265625" defaultRowHeight="18.7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8" sqref="I38"/>
    </sheetView>
  </sheetViews>
  <sheetFormatPr defaultColWidth="8.72265625" defaultRowHeight="18.75"/>
  <cols>
    <col min="1" max="1" width="16.18359375" style="0" customWidth="1"/>
    <col min="2" max="2" width="7.72265625" style="0" customWidth="1"/>
    <col min="3" max="3" width="8.2734375" style="0" customWidth="1"/>
    <col min="4" max="4" width="8.6328125" style="0" customWidth="1"/>
    <col min="5" max="5" width="8.18359375" style="0" customWidth="1"/>
    <col min="6" max="6" width="6.18359375" style="0" customWidth="1"/>
    <col min="7" max="7" width="6.90625" style="0" customWidth="1"/>
    <col min="8" max="8" width="6.453125" style="0" customWidth="1"/>
    <col min="9" max="9" width="8.0859375" style="0" customWidth="1"/>
    <col min="10" max="10" width="8.72265625" style="154" customWidth="1"/>
  </cols>
  <sheetData>
    <row r="1" spans="2:9" ht="26.25" customHeight="1" thickBot="1">
      <c r="B1" s="52" t="s">
        <v>258</v>
      </c>
      <c r="E1" s="2"/>
      <c r="F1" s="2"/>
      <c r="G1" s="22" t="s">
        <v>259</v>
      </c>
      <c r="H1" s="1"/>
      <c r="I1" s="1"/>
    </row>
    <row r="2" spans="1:9" ht="17.25" customHeight="1">
      <c r="A2" s="463" t="s">
        <v>0</v>
      </c>
      <c r="B2" s="460" t="s">
        <v>231</v>
      </c>
      <c r="C2" s="468"/>
      <c r="D2" s="469"/>
      <c r="E2" s="457" t="s">
        <v>111</v>
      </c>
      <c r="F2" s="457"/>
      <c r="G2" s="457"/>
      <c r="H2" s="101" t="s">
        <v>112</v>
      </c>
      <c r="I2" s="243" t="s">
        <v>113</v>
      </c>
    </row>
    <row r="3" spans="1:9" ht="23.25" customHeight="1" thickBot="1">
      <c r="A3" s="447"/>
      <c r="B3" s="93" t="s">
        <v>43</v>
      </c>
      <c r="C3" s="83" t="s">
        <v>114</v>
      </c>
      <c r="D3" s="84" t="s">
        <v>44</v>
      </c>
      <c r="E3" s="92" t="s">
        <v>115</v>
      </c>
      <c r="F3" s="83" t="s">
        <v>117</v>
      </c>
      <c r="G3" s="94" t="s">
        <v>144</v>
      </c>
      <c r="H3" s="106" t="s">
        <v>115</v>
      </c>
      <c r="I3" s="244" t="s">
        <v>115</v>
      </c>
    </row>
    <row r="4" spans="1:10" s="11" customFormat="1" ht="15" customHeight="1">
      <c r="A4" s="282" t="s">
        <v>1</v>
      </c>
      <c r="B4" s="287">
        <f>'基礎データ'!B5</f>
        <v>2628811</v>
      </c>
      <c r="C4" s="325">
        <f>'基礎データ'!C5</f>
        <v>591590</v>
      </c>
      <c r="D4" s="425">
        <f aca="true" t="shared" si="0" ref="D4:D45">C4/B4</f>
        <v>0.22504090252209077</v>
      </c>
      <c r="E4" s="292">
        <v>3894</v>
      </c>
      <c r="F4" s="325">
        <f>'サービス利用状況'!G4</f>
        <v>8926</v>
      </c>
      <c r="G4" s="326">
        <f aca="true" t="shared" si="1" ref="G4:G45">F4/C4</f>
        <v>0.015088152267617776</v>
      </c>
      <c r="H4" s="275" t="s">
        <v>65</v>
      </c>
      <c r="I4" s="327" t="s">
        <v>65</v>
      </c>
      <c r="J4" s="260"/>
    </row>
    <row r="5" spans="1:10" s="11" customFormat="1" ht="15" customHeight="1">
      <c r="A5" s="182" t="s">
        <v>21</v>
      </c>
      <c r="B5" s="63">
        <f>'基礎データ'!B6</f>
        <v>347930</v>
      </c>
      <c r="C5" s="24">
        <f>'基礎データ'!C6</f>
        <v>69095</v>
      </c>
      <c r="D5" s="214">
        <f t="shared" si="0"/>
        <v>0.19858879659701664</v>
      </c>
      <c r="E5" s="65">
        <v>694</v>
      </c>
      <c r="F5" s="24">
        <f>'サービス利用状況'!G5</f>
        <v>1014</v>
      </c>
      <c r="G5" s="245">
        <f t="shared" si="1"/>
        <v>0.014675446848541863</v>
      </c>
      <c r="H5" s="174" t="s">
        <v>65</v>
      </c>
      <c r="I5" s="215" t="s">
        <v>65</v>
      </c>
      <c r="J5" s="260"/>
    </row>
    <row r="6" spans="1:10" s="11" customFormat="1" ht="15" customHeight="1">
      <c r="A6" s="182" t="s">
        <v>22</v>
      </c>
      <c r="B6" s="63">
        <f>'基礎データ'!B7</f>
        <v>394351</v>
      </c>
      <c r="C6" s="24">
        <f>'基礎データ'!C7</f>
        <v>85683</v>
      </c>
      <c r="D6" s="214">
        <f t="shared" si="0"/>
        <v>0.21727598002794465</v>
      </c>
      <c r="E6" s="65">
        <v>1020</v>
      </c>
      <c r="F6" s="24">
        <f>'サービス利用状況'!G6</f>
        <v>1080</v>
      </c>
      <c r="G6" s="245">
        <f t="shared" si="1"/>
        <v>0.012604600679247926</v>
      </c>
      <c r="H6" s="174" t="s">
        <v>65</v>
      </c>
      <c r="I6" s="215" t="s">
        <v>65</v>
      </c>
      <c r="J6" s="260"/>
    </row>
    <row r="7" spans="1:10" s="11" customFormat="1" ht="15" customHeight="1">
      <c r="A7" s="182" t="s">
        <v>23</v>
      </c>
      <c r="B7" s="63">
        <f>'基礎データ'!B8</f>
        <v>127461</v>
      </c>
      <c r="C7" s="24">
        <f>'基礎データ'!C8</f>
        <v>26484</v>
      </c>
      <c r="D7" s="214">
        <f t="shared" si="0"/>
        <v>0.20778120366229672</v>
      </c>
      <c r="E7" s="65">
        <v>191</v>
      </c>
      <c r="F7" s="24">
        <f>'サービス利用状況'!G7</f>
        <v>313</v>
      </c>
      <c r="G7" s="245">
        <f t="shared" si="1"/>
        <v>0.011818456426521674</v>
      </c>
      <c r="H7" s="174" t="s">
        <v>65</v>
      </c>
      <c r="I7" s="215" t="s">
        <v>65</v>
      </c>
      <c r="J7" s="260" t="s">
        <v>289</v>
      </c>
    </row>
    <row r="8" spans="1:10" s="11" customFormat="1" ht="15" customHeight="1">
      <c r="A8" s="182" t="s">
        <v>3</v>
      </c>
      <c r="B8" s="63">
        <f>'基礎データ'!B9</f>
        <v>103855</v>
      </c>
      <c r="C8" s="24">
        <f>'基礎データ'!C9</f>
        <v>22682</v>
      </c>
      <c r="D8" s="214">
        <f t="shared" si="0"/>
        <v>0.21840065475903905</v>
      </c>
      <c r="E8" s="65">
        <v>417</v>
      </c>
      <c r="F8" s="24">
        <f>'サービス利用状況'!G8</f>
        <v>315</v>
      </c>
      <c r="G8" s="245">
        <f t="shared" si="1"/>
        <v>0.013887664227140464</v>
      </c>
      <c r="H8" s="174" t="s">
        <v>65</v>
      </c>
      <c r="I8" s="215" t="s">
        <v>65</v>
      </c>
      <c r="J8" s="260"/>
    </row>
    <row r="9" spans="1:10" s="11" customFormat="1" ht="15" customHeight="1">
      <c r="A9" s="182" t="s">
        <v>4</v>
      </c>
      <c r="B9" s="63">
        <f>'基礎データ'!B10</f>
        <v>358183</v>
      </c>
      <c r="C9" s="24">
        <f>'基礎データ'!C10</f>
        <v>82768</v>
      </c>
      <c r="D9" s="214">
        <f>C9/B9</f>
        <v>0.23107741015067718</v>
      </c>
      <c r="E9" s="65">
        <v>405</v>
      </c>
      <c r="F9" s="24">
        <f>'サービス利用状況'!G9</f>
        <v>986</v>
      </c>
      <c r="G9" s="245">
        <f>F9/C9</f>
        <v>0.011912816547457955</v>
      </c>
      <c r="H9" s="174">
        <v>125</v>
      </c>
      <c r="I9" s="215">
        <v>0</v>
      </c>
      <c r="J9" s="260" t="s">
        <v>284</v>
      </c>
    </row>
    <row r="10" spans="1:10" s="11" customFormat="1" ht="15" customHeight="1">
      <c r="A10" s="182" t="s">
        <v>5</v>
      </c>
      <c r="B10" s="63">
        <f>'基礎データ'!B11</f>
        <v>274609</v>
      </c>
      <c r="C10" s="24">
        <f>'基礎データ'!C11</f>
        <v>51896</v>
      </c>
      <c r="D10" s="214">
        <f t="shared" si="0"/>
        <v>0.18898142449810457</v>
      </c>
      <c r="E10" s="65">
        <v>600</v>
      </c>
      <c r="F10" s="24">
        <f>'サービス利用状況'!G10</f>
        <v>617</v>
      </c>
      <c r="G10" s="245">
        <f t="shared" si="1"/>
        <v>0.01188916294126715</v>
      </c>
      <c r="H10" s="174">
        <v>448</v>
      </c>
      <c r="I10" s="215">
        <v>4</v>
      </c>
      <c r="J10" s="260"/>
    </row>
    <row r="11" spans="1:10" s="11" customFormat="1" ht="15" customHeight="1">
      <c r="A11" s="182" t="s">
        <v>9</v>
      </c>
      <c r="B11" s="63">
        <f>'基礎データ'!B12</f>
        <v>83962</v>
      </c>
      <c r="C11" s="24">
        <f>'基礎データ'!C12</f>
        <v>16663</v>
      </c>
      <c r="D11" s="214">
        <f>C11/B11</f>
        <v>0.19845882661203879</v>
      </c>
      <c r="E11" s="65">
        <v>163</v>
      </c>
      <c r="F11" s="24">
        <f>'サービス利用状況'!G11</f>
        <v>249</v>
      </c>
      <c r="G11" s="245">
        <f>F11/C11</f>
        <v>0.014943287523255116</v>
      </c>
      <c r="H11" s="174" t="s">
        <v>65</v>
      </c>
      <c r="I11" s="215" t="s">
        <v>65</v>
      </c>
      <c r="J11" s="260"/>
    </row>
    <row r="12" spans="1:10" s="11" customFormat="1" ht="15" customHeight="1">
      <c r="A12" s="182" t="s">
        <v>24</v>
      </c>
      <c r="B12" s="63">
        <f>'基礎データ'!B13</f>
        <v>23041</v>
      </c>
      <c r="C12" s="24">
        <f>'基礎データ'!C13</f>
        <v>6295</v>
      </c>
      <c r="D12" s="214">
        <f t="shared" si="0"/>
        <v>0.2732086280977388</v>
      </c>
      <c r="E12" s="65">
        <v>21</v>
      </c>
      <c r="F12" s="24">
        <f>'サービス利用状況'!G12</f>
        <v>105</v>
      </c>
      <c r="G12" s="245">
        <f t="shared" si="1"/>
        <v>0.016679904686258934</v>
      </c>
      <c r="H12" s="174" t="s">
        <v>148</v>
      </c>
      <c r="I12" s="215" t="s">
        <v>148</v>
      </c>
      <c r="J12" s="260"/>
    </row>
    <row r="13" spans="1:10" s="11" customFormat="1" ht="15" customHeight="1">
      <c r="A13" s="182" t="s">
        <v>14</v>
      </c>
      <c r="B13" s="63">
        <f>'基礎データ'!B14</f>
        <v>12132</v>
      </c>
      <c r="C13" s="24">
        <f>'基礎データ'!C14</f>
        <v>3254</v>
      </c>
      <c r="D13" s="214">
        <f t="shared" si="0"/>
        <v>0.26821628750412135</v>
      </c>
      <c r="E13" s="178" t="s">
        <v>65</v>
      </c>
      <c r="F13" s="24">
        <f>'サービス利用状況'!G13</f>
        <v>91</v>
      </c>
      <c r="G13" s="245">
        <f t="shared" si="1"/>
        <v>0.027965580823601722</v>
      </c>
      <c r="H13" s="174" t="s">
        <v>65</v>
      </c>
      <c r="I13" s="215" t="s">
        <v>65</v>
      </c>
      <c r="J13" s="260"/>
    </row>
    <row r="14" spans="1:10" s="11" customFormat="1" ht="15" customHeight="1">
      <c r="A14" s="182" t="s">
        <v>13</v>
      </c>
      <c r="B14" s="63">
        <f>'基礎データ'!B15</f>
        <v>30096</v>
      </c>
      <c r="C14" s="24">
        <f>'基礎データ'!C15</f>
        <v>6308</v>
      </c>
      <c r="D14" s="214">
        <f t="shared" si="0"/>
        <v>0.20959595959595959</v>
      </c>
      <c r="E14" s="178" t="s">
        <v>65</v>
      </c>
      <c r="F14" s="24">
        <f>'サービス利用状況'!G14</f>
        <v>85</v>
      </c>
      <c r="G14" s="245">
        <f t="shared" si="1"/>
        <v>0.013474952441344324</v>
      </c>
      <c r="H14" s="174" t="s">
        <v>65</v>
      </c>
      <c r="I14" s="215" t="s">
        <v>65</v>
      </c>
      <c r="J14" s="260" t="s">
        <v>362</v>
      </c>
    </row>
    <row r="15" spans="1:10" s="11" customFormat="1" ht="15" customHeight="1">
      <c r="A15" s="182" t="s">
        <v>2</v>
      </c>
      <c r="B15" s="63">
        <f>'基礎データ'!B16</f>
        <v>849940</v>
      </c>
      <c r="C15" s="24">
        <f>'基礎データ'!C16</f>
        <v>188257</v>
      </c>
      <c r="D15" s="214">
        <f t="shared" si="0"/>
        <v>0.22149445843235993</v>
      </c>
      <c r="E15" s="65">
        <v>7198</v>
      </c>
      <c r="F15" s="24">
        <f>'サービス利用状況'!G15</f>
        <v>2172</v>
      </c>
      <c r="G15" s="245">
        <f t="shared" si="1"/>
        <v>0.011537419591303378</v>
      </c>
      <c r="H15" s="187">
        <v>260</v>
      </c>
      <c r="I15" s="215">
        <v>40</v>
      </c>
      <c r="J15" s="260" t="s">
        <v>354</v>
      </c>
    </row>
    <row r="16" spans="1:10" s="11" customFormat="1" ht="15" customHeight="1">
      <c r="A16" s="182" t="s">
        <v>10</v>
      </c>
      <c r="B16" s="63">
        <f>'基礎データ'!B17</f>
        <v>60888</v>
      </c>
      <c r="C16" s="24">
        <f>'基礎データ'!C17</f>
        <v>13304</v>
      </c>
      <c r="D16" s="214">
        <f t="shared" si="0"/>
        <v>0.2184995401392721</v>
      </c>
      <c r="E16" s="65">
        <v>41</v>
      </c>
      <c r="F16" s="24">
        <f>'サービス利用状況'!G16</f>
        <v>131</v>
      </c>
      <c r="G16" s="245">
        <f t="shared" si="1"/>
        <v>0.009846662657847264</v>
      </c>
      <c r="H16" s="187">
        <v>24</v>
      </c>
      <c r="I16" s="215">
        <v>0</v>
      </c>
      <c r="J16" s="260"/>
    </row>
    <row r="17" spans="1:10" s="11" customFormat="1" ht="15" customHeight="1">
      <c r="A17" s="182" t="s">
        <v>25</v>
      </c>
      <c r="B17" s="63">
        <f>'基礎データ'!B18</f>
        <v>77397</v>
      </c>
      <c r="C17" s="25">
        <f>'基礎データ'!C18</f>
        <v>15124</v>
      </c>
      <c r="D17" s="214">
        <f t="shared" si="0"/>
        <v>0.19540809075287155</v>
      </c>
      <c r="E17" s="178">
        <v>624</v>
      </c>
      <c r="F17" s="25">
        <f>'サービス利用状況'!G17</f>
        <v>189</v>
      </c>
      <c r="G17" s="128">
        <f t="shared" si="1"/>
        <v>0.012496693996297275</v>
      </c>
      <c r="H17" s="174">
        <v>26</v>
      </c>
      <c r="I17" s="215">
        <v>0</v>
      </c>
      <c r="J17" s="260"/>
    </row>
    <row r="18" spans="1:10" s="11" customFormat="1" ht="15" customHeight="1">
      <c r="A18" s="182" t="s">
        <v>26</v>
      </c>
      <c r="B18" s="63">
        <f>'基礎データ'!B19</f>
        <v>202643</v>
      </c>
      <c r="C18" s="25">
        <f>'基礎データ'!C19</f>
        <v>43712</v>
      </c>
      <c r="D18" s="214">
        <f>C18/B18</f>
        <v>0.2157094002753611</v>
      </c>
      <c r="E18" s="178" t="s">
        <v>65</v>
      </c>
      <c r="F18" s="25">
        <f>'サービス利用状況'!G18</f>
        <v>396</v>
      </c>
      <c r="G18" s="128">
        <f>F18/C18</f>
        <v>0.009059297218155198</v>
      </c>
      <c r="H18" s="174" t="s">
        <v>65</v>
      </c>
      <c r="I18" s="215">
        <v>374</v>
      </c>
      <c r="J18" s="260"/>
    </row>
    <row r="19" spans="1:10" s="11" customFormat="1" ht="15" customHeight="1">
      <c r="A19" s="182" t="s">
        <v>27</v>
      </c>
      <c r="B19" s="63">
        <f>'基礎データ'!B20</f>
        <v>90529</v>
      </c>
      <c r="C19" s="25">
        <f>'基礎データ'!C20</f>
        <v>18986</v>
      </c>
      <c r="D19" s="214">
        <f>C19/B19</f>
        <v>0.2097228512410388</v>
      </c>
      <c r="E19" s="178">
        <v>237</v>
      </c>
      <c r="F19" s="25">
        <f>'サービス利用状況'!G19</f>
        <v>192</v>
      </c>
      <c r="G19" s="128">
        <f>F19/C19</f>
        <v>0.010112714631833983</v>
      </c>
      <c r="H19" s="174" t="s">
        <v>65</v>
      </c>
      <c r="I19" s="215" t="s">
        <v>65</v>
      </c>
      <c r="J19" s="260"/>
    </row>
    <row r="20" spans="1:10" s="11" customFormat="1" ht="15" customHeight="1">
      <c r="A20" s="182" t="s">
        <v>28</v>
      </c>
      <c r="B20" s="63">
        <f>'基礎データ'!B21</f>
        <v>102544</v>
      </c>
      <c r="C20" s="25">
        <f>'基礎データ'!C21</f>
        <v>21610</v>
      </c>
      <c r="D20" s="214">
        <f t="shared" si="0"/>
        <v>0.21073880480574192</v>
      </c>
      <c r="E20" s="178" t="s">
        <v>65</v>
      </c>
      <c r="F20" s="25">
        <f>'サービス利用状況'!G20</f>
        <v>287</v>
      </c>
      <c r="G20" s="128">
        <f>F20/C20</f>
        <v>0.013280888477556686</v>
      </c>
      <c r="H20" s="174" t="s">
        <v>65</v>
      </c>
      <c r="I20" s="215" t="s">
        <v>65</v>
      </c>
      <c r="J20" s="260"/>
    </row>
    <row r="21" spans="1:10" s="11" customFormat="1" ht="15" customHeight="1">
      <c r="A21" s="182" t="s">
        <v>8</v>
      </c>
      <c r="B21" s="63">
        <f>'基礎データ'!B22</f>
        <v>186953</v>
      </c>
      <c r="C21" s="25">
        <f>'基礎データ'!C22</f>
        <v>34096</v>
      </c>
      <c r="D21" s="214">
        <f t="shared" si="0"/>
        <v>0.18237738896942013</v>
      </c>
      <c r="E21" s="178">
        <v>624</v>
      </c>
      <c r="F21" s="25">
        <f>'サービス利用状況'!G21</f>
        <v>396</v>
      </c>
      <c r="G21" s="128">
        <f t="shared" si="1"/>
        <v>0.011614265603003285</v>
      </c>
      <c r="H21" s="174">
        <v>62</v>
      </c>
      <c r="I21" s="215">
        <v>20</v>
      </c>
      <c r="J21" s="260"/>
    </row>
    <row r="22" spans="1:10" s="11" customFormat="1" ht="15" customHeight="1">
      <c r="A22" s="182" t="s">
        <v>40</v>
      </c>
      <c r="B22" s="63">
        <f>'基礎データ'!B23</f>
        <v>65339</v>
      </c>
      <c r="C22" s="25">
        <f>'基礎データ'!C23</f>
        <v>14160</v>
      </c>
      <c r="D22" s="214">
        <f t="shared" si="0"/>
        <v>0.21671589709055847</v>
      </c>
      <c r="E22" s="178">
        <v>83</v>
      </c>
      <c r="F22" s="25">
        <f>'サービス利用状況'!G22</f>
        <v>153</v>
      </c>
      <c r="G22" s="128">
        <f t="shared" si="1"/>
        <v>0.010805084745762712</v>
      </c>
      <c r="H22" s="174" t="s">
        <v>65</v>
      </c>
      <c r="I22" s="215" t="s">
        <v>65</v>
      </c>
      <c r="J22" s="260"/>
    </row>
    <row r="23" spans="1:10" s="11" customFormat="1" ht="15" customHeight="1">
      <c r="A23" s="182" t="s">
        <v>12</v>
      </c>
      <c r="B23" s="63">
        <f>'基礎データ'!B24</f>
        <v>58168</v>
      </c>
      <c r="C23" s="25">
        <f>'基礎データ'!C24</f>
        <v>13033</v>
      </c>
      <c r="D23" s="214">
        <f>C23/B23</f>
        <v>0.22405790125154723</v>
      </c>
      <c r="E23" s="178">
        <v>58</v>
      </c>
      <c r="F23" s="25">
        <f>'サービス利用状況'!G23</f>
        <v>166</v>
      </c>
      <c r="G23" s="128">
        <f>F23/C23</f>
        <v>0.012736898641909</v>
      </c>
      <c r="H23" s="174">
        <v>9</v>
      </c>
      <c r="I23" s="215">
        <v>0</v>
      </c>
      <c r="J23" s="260"/>
    </row>
    <row r="24" spans="1:10" s="11" customFormat="1" ht="15" customHeight="1">
      <c r="A24" s="182" t="s">
        <v>15</v>
      </c>
      <c r="B24" s="63">
        <f>'基礎データ'!B25</f>
        <v>18240</v>
      </c>
      <c r="C24" s="25">
        <f>'基礎データ'!C25</f>
        <v>4143</v>
      </c>
      <c r="D24" s="214">
        <f t="shared" si="0"/>
        <v>0.22713815789473685</v>
      </c>
      <c r="E24" s="178">
        <v>23</v>
      </c>
      <c r="F24" s="25">
        <f>'サービス利用状況'!G24</f>
        <v>58</v>
      </c>
      <c r="G24" s="128">
        <f>F24/C24</f>
        <v>0.013999517258025585</v>
      </c>
      <c r="H24" s="174" t="s">
        <v>148</v>
      </c>
      <c r="I24" s="215" t="s">
        <v>148</v>
      </c>
      <c r="J24" s="260"/>
    </row>
    <row r="25" spans="1:10" s="11" customFormat="1" ht="15" customHeight="1">
      <c r="A25" s="182" t="s">
        <v>17</v>
      </c>
      <c r="B25" s="63">
        <f>'基礎データ'!B26</f>
        <v>8291</v>
      </c>
      <c r="C25" s="25">
        <f>'基礎データ'!C26</f>
        <v>1760</v>
      </c>
      <c r="D25" s="214">
        <f>C25/B25</f>
        <v>0.2122783741406344</v>
      </c>
      <c r="E25" s="178">
        <v>13</v>
      </c>
      <c r="F25" s="25">
        <f>'サービス利用状況'!G25</f>
        <v>32</v>
      </c>
      <c r="G25" s="128">
        <f>F25/C25</f>
        <v>0.01818181818181818</v>
      </c>
      <c r="H25" s="174">
        <v>0</v>
      </c>
      <c r="I25" s="215">
        <v>0</v>
      </c>
      <c r="J25" s="260"/>
    </row>
    <row r="26" spans="1:10" s="11" customFormat="1" ht="15" customHeight="1">
      <c r="A26" s="182" t="s">
        <v>16</v>
      </c>
      <c r="B26" s="63">
        <f>'基礎データ'!B27</f>
        <v>44703</v>
      </c>
      <c r="C26" s="25">
        <f>'基礎データ'!C27</f>
        <v>8829</v>
      </c>
      <c r="D26" s="214">
        <f>C26/B26</f>
        <v>0.19750352325347292</v>
      </c>
      <c r="E26" s="178">
        <v>236</v>
      </c>
      <c r="F26" s="25">
        <f>'サービス利用状況'!G26</f>
        <v>107</v>
      </c>
      <c r="G26" s="128">
        <f>F26/C26</f>
        <v>0.012119152791935666</v>
      </c>
      <c r="H26" s="174">
        <v>9</v>
      </c>
      <c r="I26" s="439" t="s">
        <v>278</v>
      </c>
      <c r="J26" s="260"/>
    </row>
    <row r="27" spans="1:10" s="11" customFormat="1" ht="15" customHeight="1">
      <c r="A27" s="182" t="s">
        <v>18</v>
      </c>
      <c r="B27" s="63">
        <f>'基礎データ'!B28</f>
        <v>17867</v>
      </c>
      <c r="C27" s="25">
        <f>'基礎データ'!C28</f>
        <v>5243</v>
      </c>
      <c r="D27" s="214">
        <f t="shared" si="0"/>
        <v>0.2934460177981754</v>
      </c>
      <c r="E27" s="178">
        <v>6</v>
      </c>
      <c r="F27" s="25">
        <f>'サービス利用状況'!G27</f>
        <v>53</v>
      </c>
      <c r="G27" s="128">
        <f t="shared" si="1"/>
        <v>0.010108716383749761</v>
      </c>
      <c r="H27" s="174" t="s">
        <v>65</v>
      </c>
      <c r="I27" s="439" t="s">
        <v>278</v>
      </c>
      <c r="J27" s="260"/>
    </row>
    <row r="28" spans="1:10" s="11" customFormat="1" ht="15" customHeight="1">
      <c r="A28" s="182" t="s">
        <v>41</v>
      </c>
      <c r="B28" s="63">
        <f>'基礎データ'!B29</f>
        <v>334756</v>
      </c>
      <c r="C28" s="25">
        <f>'基礎データ'!C29</f>
        <v>76427</v>
      </c>
      <c r="D28" s="214">
        <f>C28/B28</f>
        <v>0.22830658748461566</v>
      </c>
      <c r="E28" s="178">
        <v>683</v>
      </c>
      <c r="F28" s="25">
        <f>'サービス利用状況'!G28</f>
        <v>941</v>
      </c>
      <c r="G28" s="128">
        <f>F28/C28</f>
        <v>0.012312402684915017</v>
      </c>
      <c r="H28" s="174" t="s">
        <v>65</v>
      </c>
      <c r="I28" s="215" t="s">
        <v>65</v>
      </c>
      <c r="J28" s="260"/>
    </row>
    <row r="29" spans="1:10" s="11" customFormat="1" ht="15" customHeight="1">
      <c r="A29" s="182" t="s">
        <v>29</v>
      </c>
      <c r="B29" s="63">
        <f>'基礎データ'!B30</f>
        <v>410930</v>
      </c>
      <c r="C29" s="25">
        <f>'基礎データ'!C30</f>
        <v>84782</v>
      </c>
      <c r="D29" s="214">
        <f>C29/B29</f>
        <v>0.20631737765556177</v>
      </c>
      <c r="E29" s="178">
        <v>969</v>
      </c>
      <c r="F29" s="25">
        <f>'サービス利用状況'!G29</f>
        <v>1045</v>
      </c>
      <c r="G29" s="128">
        <f>F29/C29</f>
        <v>0.012325729518058078</v>
      </c>
      <c r="H29" s="174">
        <v>138</v>
      </c>
      <c r="I29" s="215">
        <v>6</v>
      </c>
      <c r="J29" s="260"/>
    </row>
    <row r="30" spans="1:10" s="11" customFormat="1" ht="15" customHeight="1">
      <c r="A30" s="182" t="s">
        <v>7</v>
      </c>
      <c r="B30" s="63">
        <f>'基礎データ'!B31</f>
        <v>242587</v>
      </c>
      <c r="C30" s="25">
        <f>'基礎データ'!C31</f>
        <v>54168</v>
      </c>
      <c r="D30" s="214">
        <f t="shared" si="0"/>
        <v>0.22329308660398126</v>
      </c>
      <c r="E30" s="178">
        <v>518</v>
      </c>
      <c r="F30" s="25">
        <f>'サービス利用状況'!G30</f>
        <v>661</v>
      </c>
      <c r="G30" s="128">
        <f t="shared" si="1"/>
        <v>0.012202776547038842</v>
      </c>
      <c r="H30" s="174" t="s">
        <v>65</v>
      </c>
      <c r="I30" s="215" t="s">
        <v>65</v>
      </c>
      <c r="J30" s="260"/>
    </row>
    <row r="31" spans="1:10" s="11" customFormat="1" ht="15" customHeight="1">
      <c r="A31" s="182" t="s">
        <v>30</v>
      </c>
      <c r="B31" s="63">
        <f>'基礎データ'!B32</f>
        <v>127089</v>
      </c>
      <c r="C31" s="25">
        <f>'基礎データ'!C32</f>
        <v>26012</v>
      </c>
      <c r="D31" s="214">
        <f t="shared" si="0"/>
        <v>0.20467546365145686</v>
      </c>
      <c r="E31" s="178">
        <v>220</v>
      </c>
      <c r="F31" s="25">
        <f>'サービス利用状況'!G31</f>
        <v>364</v>
      </c>
      <c r="G31" s="128">
        <f t="shared" si="1"/>
        <v>0.013993541442411194</v>
      </c>
      <c r="H31" s="174" t="s">
        <v>65</v>
      </c>
      <c r="I31" s="215" t="s">
        <v>65</v>
      </c>
      <c r="J31" s="260"/>
    </row>
    <row r="32" spans="1:10" s="11" customFormat="1" ht="15" customHeight="1">
      <c r="A32" s="182" t="s">
        <v>31</v>
      </c>
      <c r="B32" s="63">
        <f>'基礎データ'!B33</f>
        <v>78860</v>
      </c>
      <c r="C32" s="25">
        <f>'基礎データ'!C33</f>
        <v>16841</v>
      </c>
      <c r="D32" s="214">
        <f t="shared" si="0"/>
        <v>0.21355566827288866</v>
      </c>
      <c r="E32" s="178">
        <v>673</v>
      </c>
      <c r="F32" s="25">
        <f>'サービス利用状況'!G32</f>
        <v>220</v>
      </c>
      <c r="G32" s="128">
        <f t="shared" si="1"/>
        <v>0.013063357282821686</v>
      </c>
      <c r="H32" s="174" t="s">
        <v>65</v>
      </c>
      <c r="I32" s="439" t="s">
        <v>278</v>
      </c>
      <c r="J32" s="260"/>
    </row>
    <row r="33" spans="1:10" s="11" customFormat="1" ht="15" customHeight="1">
      <c r="A33" s="182" t="s">
        <v>32</v>
      </c>
      <c r="B33" s="63">
        <f>'基礎データ'!B34</f>
        <v>125770</v>
      </c>
      <c r="C33" s="25">
        <f>'基礎データ'!C34</f>
        <v>30083</v>
      </c>
      <c r="D33" s="214">
        <f t="shared" si="0"/>
        <v>0.23919058599029974</v>
      </c>
      <c r="E33" s="178">
        <v>645</v>
      </c>
      <c r="F33" s="25">
        <f>'サービス利用状況'!G33</f>
        <v>417</v>
      </c>
      <c r="G33" s="128">
        <f t="shared" si="1"/>
        <v>0.013861649436558853</v>
      </c>
      <c r="H33" s="174" t="s">
        <v>65</v>
      </c>
      <c r="I33" s="215" t="s">
        <v>65</v>
      </c>
      <c r="J33" s="260"/>
    </row>
    <row r="34" spans="1:10" s="11" customFormat="1" ht="15" customHeight="1">
      <c r="A34" s="182" t="s">
        <v>34</v>
      </c>
      <c r="B34" s="63">
        <f>'基礎データ'!B35</f>
        <v>118064</v>
      </c>
      <c r="C34" s="25">
        <f>'基礎データ'!C35</f>
        <v>27218</v>
      </c>
      <c r="D34" s="214">
        <f t="shared" si="0"/>
        <v>0.23053598048516058</v>
      </c>
      <c r="E34" s="178">
        <v>298</v>
      </c>
      <c r="F34" s="25">
        <f>'サービス利用状況'!G34</f>
        <v>359</v>
      </c>
      <c r="G34" s="128">
        <f t="shared" si="1"/>
        <v>0.01318980086707326</v>
      </c>
      <c r="H34" s="174" t="s">
        <v>65</v>
      </c>
      <c r="I34" s="215" t="s">
        <v>65</v>
      </c>
      <c r="J34" s="260"/>
    </row>
    <row r="35" spans="1:10" s="11" customFormat="1" ht="15" customHeight="1">
      <c r="A35" s="182" t="s">
        <v>33</v>
      </c>
      <c r="B35" s="63">
        <f>'基礎データ'!B36</f>
        <v>66867</v>
      </c>
      <c r="C35" s="25">
        <f>'基礎データ'!C36</f>
        <v>15208</v>
      </c>
      <c r="D35" s="214">
        <f>C35/B35</f>
        <v>0.22743655315776093</v>
      </c>
      <c r="E35" s="178" t="s">
        <v>65</v>
      </c>
      <c r="F35" s="25">
        <f>'サービス利用状況'!G35</f>
        <v>192</v>
      </c>
      <c r="G35" s="128">
        <f t="shared" si="1"/>
        <v>0.01262493424513414</v>
      </c>
      <c r="H35" s="174" t="s">
        <v>65</v>
      </c>
      <c r="I35" s="215" t="s">
        <v>65</v>
      </c>
      <c r="J35" s="260"/>
    </row>
    <row r="36" spans="1:10" s="11" customFormat="1" ht="15" customHeight="1">
      <c r="A36" s="182" t="s">
        <v>6</v>
      </c>
      <c r="B36" s="63">
        <f>'基礎データ'!B37</f>
        <v>119584</v>
      </c>
      <c r="C36" s="25">
        <f>'基礎データ'!C37</f>
        <v>26333</v>
      </c>
      <c r="D36" s="214">
        <f>C36/B36</f>
        <v>0.22020504415306397</v>
      </c>
      <c r="E36" s="178" t="s">
        <v>65</v>
      </c>
      <c r="F36" s="25">
        <f>'サービス利用状況'!G36</f>
        <v>446</v>
      </c>
      <c r="G36" s="128">
        <f>F36/C36</f>
        <v>0.016936923252193065</v>
      </c>
      <c r="H36" s="174" t="s">
        <v>65</v>
      </c>
      <c r="I36" s="215" t="s">
        <v>65</v>
      </c>
      <c r="J36" s="260"/>
    </row>
    <row r="37" spans="1:10" s="11" customFormat="1" ht="15" customHeight="1">
      <c r="A37" s="182" t="s">
        <v>35</v>
      </c>
      <c r="B37" s="63">
        <f>'基礎データ'!B38</f>
        <v>114714</v>
      </c>
      <c r="C37" s="25">
        <f>'基礎データ'!C38</f>
        <v>28115</v>
      </c>
      <c r="D37" s="214">
        <f t="shared" si="0"/>
        <v>0.24508778353121677</v>
      </c>
      <c r="E37" s="178">
        <v>330</v>
      </c>
      <c r="F37" s="25">
        <f>'サービス利用状況'!G37</f>
        <v>363</v>
      </c>
      <c r="G37" s="128">
        <f t="shared" si="1"/>
        <v>0.012911257335941667</v>
      </c>
      <c r="H37" s="174" t="s">
        <v>65</v>
      </c>
      <c r="I37" s="215" t="s">
        <v>65</v>
      </c>
      <c r="J37" s="260"/>
    </row>
    <row r="38" spans="1:10" s="11" customFormat="1" ht="15" customHeight="1">
      <c r="A38" s="182" t="s">
        <v>36</v>
      </c>
      <c r="B38" s="63">
        <f>'基礎データ'!B39</f>
        <v>57805</v>
      </c>
      <c r="C38" s="25">
        <f>'基礎データ'!C39</f>
        <v>12425</v>
      </c>
      <c r="D38" s="214">
        <f t="shared" si="0"/>
        <v>0.2149468039096964</v>
      </c>
      <c r="E38" s="178">
        <v>137</v>
      </c>
      <c r="F38" s="25">
        <f>'サービス利用状況'!G38</f>
        <v>167</v>
      </c>
      <c r="G38" s="128">
        <f t="shared" si="1"/>
        <v>0.013440643863179074</v>
      </c>
      <c r="H38" s="174" t="s">
        <v>65</v>
      </c>
      <c r="I38" s="215" t="s">
        <v>65</v>
      </c>
      <c r="J38" s="260"/>
    </row>
    <row r="39" spans="1:10" s="11" customFormat="1" ht="15" customHeight="1">
      <c r="A39" s="182" t="s">
        <v>20</v>
      </c>
      <c r="B39" s="63">
        <f>'基礎データ'!B40</f>
        <v>16463</v>
      </c>
      <c r="C39" s="25">
        <f>'基礎データ'!C40</f>
        <v>4129</v>
      </c>
      <c r="D39" s="214">
        <f>C39/B39</f>
        <v>0.25080483508473544</v>
      </c>
      <c r="E39" s="178" t="s">
        <v>65</v>
      </c>
      <c r="F39" s="25">
        <f>'サービス利用状況'!G39</f>
        <v>95</v>
      </c>
      <c r="G39" s="128">
        <f>F39/C39</f>
        <v>0.023007992249939452</v>
      </c>
      <c r="H39" s="174" t="s">
        <v>65</v>
      </c>
      <c r="I39" s="215" t="s">
        <v>65</v>
      </c>
      <c r="J39" s="260"/>
    </row>
    <row r="40" spans="1:10" s="11" customFormat="1" ht="15" customHeight="1">
      <c r="A40" s="182" t="s">
        <v>19</v>
      </c>
      <c r="B40" s="63">
        <f>'基礎データ'!B41</f>
        <v>14307</v>
      </c>
      <c r="C40" s="25">
        <f>'基礎データ'!C41</f>
        <v>2957</v>
      </c>
      <c r="D40" s="214">
        <f t="shared" si="0"/>
        <v>0.20668204375480534</v>
      </c>
      <c r="E40" s="178">
        <v>33</v>
      </c>
      <c r="F40" s="25">
        <f>'サービス利用状況'!G40</f>
        <v>51</v>
      </c>
      <c r="G40" s="128">
        <f t="shared" si="1"/>
        <v>0.017247210010145418</v>
      </c>
      <c r="H40" s="174" t="s">
        <v>65</v>
      </c>
      <c r="I40" s="215" t="s">
        <v>65</v>
      </c>
      <c r="J40" s="260"/>
    </row>
    <row r="41" spans="1:10" s="11" customFormat="1" ht="15" customHeight="1">
      <c r="A41" s="182" t="s">
        <v>37</v>
      </c>
      <c r="B41" s="63">
        <f>'基礎データ'!B42</f>
        <v>6163</v>
      </c>
      <c r="C41" s="25">
        <f>'基礎データ'!C42</f>
        <v>1923</v>
      </c>
      <c r="D41" s="214">
        <f>C41/B41</f>
        <v>0.31202336524419927</v>
      </c>
      <c r="E41" s="178" t="s">
        <v>65</v>
      </c>
      <c r="F41" s="25">
        <f>'サービス利用状況'!G41</f>
        <v>60</v>
      </c>
      <c r="G41" s="128">
        <f>F41/C41</f>
        <v>0.031201248049921998</v>
      </c>
      <c r="H41" s="174" t="s">
        <v>65</v>
      </c>
      <c r="I41" s="215" t="s">
        <v>65</v>
      </c>
      <c r="J41" s="260"/>
    </row>
    <row r="42" spans="1:10" s="11" customFormat="1" ht="15" customHeight="1">
      <c r="A42" s="182" t="s">
        <v>11</v>
      </c>
      <c r="B42" s="63">
        <f>'基礎データ'!B43</f>
        <v>504506</v>
      </c>
      <c r="C42" s="25">
        <f>'基礎データ'!C43</f>
        <v>113870</v>
      </c>
      <c r="D42" s="214">
        <f t="shared" si="0"/>
        <v>0.22570593808596925</v>
      </c>
      <c r="E42" s="178">
        <v>1309</v>
      </c>
      <c r="F42" s="25">
        <f>'サービス利用状況'!G42</f>
        <v>1519</v>
      </c>
      <c r="G42" s="128">
        <f t="shared" si="1"/>
        <v>0.01333977342583648</v>
      </c>
      <c r="H42" s="174" t="s">
        <v>65</v>
      </c>
      <c r="I42" s="215" t="s">
        <v>65</v>
      </c>
      <c r="J42" s="260"/>
    </row>
    <row r="43" spans="1:10" s="11" customFormat="1" ht="15" customHeight="1">
      <c r="A43" s="182" t="s">
        <v>38</v>
      </c>
      <c r="B43" s="63">
        <f>'基礎データ'!B44</f>
        <v>271505</v>
      </c>
      <c r="C43" s="25">
        <f>'基礎データ'!C44</f>
        <v>62426</v>
      </c>
      <c r="D43" s="214">
        <f t="shared" si="0"/>
        <v>0.22992578405554226</v>
      </c>
      <c r="E43" s="178" t="s">
        <v>65</v>
      </c>
      <c r="F43" s="25">
        <f>'サービス利用状況'!G43</f>
        <v>877</v>
      </c>
      <c r="G43" s="128">
        <f t="shared" si="1"/>
        <v>0.014048633582161279</v>
      </c>
      <c r="H43" s="174" t="s">
        <v>65</v>
      </c>
      <c r="I43" s="215" t="s">
        <v>65</v>
      </c>
      <c r="J43" s="260"/>
    </row>
    <row r="44" spans="1:10" s="11" customFormat="1" ht="15" customHeight="1" thickBot="1">
      <c r="A44" s="352" t="s">
        <v>39</v>
      </c>
      <c r="B44" s="358">
        <f>'基礎データ'!B45</f>
        <v>73926</v>
      </c>
      <c r="C44" s="342">
        <f>'基礎データ'!C45</f>
        <v>16043</v>
      </c>
      <c r="D44" s="389">
        <f>C44/B44</f>
        <v>0.2170143116089062</v>
      </c>
      <c r="E44" s="344">
        <v>277</v>
      </c>
      <c r="F44" s="342">
        <f>'サービス利用状況'!G44</f>
        <v>264</v>
      </c>
      <c r="G44" s="390">
        <f>F44/C44</f>
        <v>0.016455775104406906</v>
      </c>
      <c r="H44" s="340" t="s">
        <v>65</v>
      </c>
      <c r="I44" s="391" t="s">
        <v>65</v>
      </c>
      <c r="J44" s="260"/>
    </row>
    <row r="45" spans="1:9" ht="24" customHeight="1" thickBot="1">
      <c r="A45" s="79" t="s">
        <v>216</v>
      </c>
      <c r="B45" s="90">
        <f>SUM(B4:B44)</f>
        <v>8851829</v>
      </c>
      <c r="C45" s="112">
        <f>SUM(C4:C44)</f>
        <v>1943935</v>
      </c>
      <c r="D45" s="172">
        <f t="shared" si="0"/>
        <v>0.2196082866038194</v>
      </c>
      <c r="E45" s="137">
        <f>SUM(E4:E44)</f>
        <v>22640</v>
      </c>
      <c r="F45" s="112">
        <f>SUM(F4:F44)</f>
        <v>26154</v>
      </c>
      <c r="G45" s="173">
        <f t="shared" si="1"/>
        <v>0.013454153559661203</v>
      </c>
      <c r="H45" s="138">
        <f>SUM(H4:H44)</f>
        <v>1101</v>
      </c>
      <c r="I45" s="139">
        <f>SUM(I4:I44)</f>
        <v>444</v>
      </c>
    </row>
    <row r="46" spans="1:7" ht="24" customHeight="1">
      <c r="A46" s="7"/>
      <c r="B46" s="29"/>
      <c r="C46" s="68"/>
      <c r="D46" s="68"/>
      <c r="E46" s="68"/>
      <c r="F46" s="1"/>
      <c r="G46" s="1"/>
    </row>
    <row r="47" ht="24" customHeight="1">
      <c r="A47" s="7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3">
    <mergeCell ref="E2:G2"/>
    <mergeCell ref="A2:A3"/>
    <mergeCell ref="B2:D2"/>
  </mergeCells>
  <printOptions/>
  <pageMargins left="1.1023622047244095" right="0.2755905511811024" top="0.5118110236220472" bottom="0.1968503937007874" header="0.35433070866141736" footer="0.2362204724409449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2" sqref="E42"/>
    </sheetView>
  </sheetViews>
  <sheetFormatPr defaultColWidth="8.72265625" defaultRowHeight="18.75"/>
  <cols>
    <col min="1" max="1" width="11.99609375" style="0" customWidth="1"/>
    <col min="2" max="2" width="7.54296875" style="0" customWidth="1"/>
    <col min="3" max="3" width="8.54296875" style="0" customWidth="1"/>
    <col min="4" max="4" width="8.6328125" style="0" customWidth="1"/>
    <col min="5" max="5" width="8.18359375" style="0" customWidth="1"/>
    <col min="6" max="6" width="7.6328125" style="0" customWidth="1"/>
    <col min="7" max="7" width="10.453125" style="0" customWidth="1"/>
    <col min="8" max="8" width="12.72265625" style="0" customWidth="1"/>
  </cols>
  <sheetData>
    <row r="1" spans="2:7" ht="26.25" customHeight="1">
      <c r="B1" s="53" t="s">
        <v>260</v>
      </c>
      <c r="F1" s="33" t="s">
        <v>255</v>
      </c>
      <c r="G1" s="1"/>
    </row>
    <row r="2" spans="1:8" ht="21" customHeight="1">
      <c r="A2" s="476" t="s">
        <v>0</v>
      </c>
      <c r="B2" s="478" t="s">
        <v>147</v>
      </c>
      <c r="C2" s="478" t="s">
        <v>142</v>
      </c>
      <c r="D2" s="482" t="s">
        <v>141</v>
      </c>
      <c r="E2" s="484" t="s">
        <v>145</v>
      </c>
      <c r="F2" s="485"/>
      <c r="G2" s="486"/>
      <c r="H2" s="480" t="s">
        <v>209</v>
      </c>
    </row>
    <row r="3" spans="1:9" ht="32.25" customHeight="1">
      <c r="A3" s="477"/>
      <c r="B3" s="479"/>
      <c r="C3" s="479"/>
      <c r="D3" s="483"/>
      <c r="E3" s="61" t="s">
        <v>146</v>
      </c>
      <c r="F3" s="61" t="s">
        <v>117</v>
      </c>
      <c r="G3" s="43" t="s">
        <v>74</v>
      </c>
      <c r="H3" s="481"/>
      <c r="I3" s="1"/>
    </row>
    <row r="4" spans="1:9" s="11" customFormat="1" ht="19.5" customHeight="1">
      <c r="A4" s="51" t="s">
        <v>1</v>
      </c>
      <c r="B4" s="24">
        <f>'サービス利用状況'!E4</f>
        <v>81141</v>
      </c>
      <c r="C4" s="24">
        <v>6</v>
      </c>
      <c r="D4" s="24">
        <v>1340</v>
      </c>
      <c r="E4" s="16" t="s">
        <v>116</v>
      </c>
      <c r="F4" s="24"/>
      <c r="G4" s="25"/>
      <c r="H4" s="216"/>
      <c r="I4" s="12"/>
    </row>
    <row r="5" spans="1:9" s="11" customFormat="1" ht="19.5" customHeight="1">
      <c r="A5" s="51" t="s">
        <v>21</v>
      </c>
      <c r="B5" s="24">
        <f>'サービス利用状況'!E5</f>
        <v>7970</v>
      </c>
      <c r="C5" s="24">
        <v>1</v>
      </c>
      <c r="D5" s="24">
        <v>11</v>
      </c>
      <c r="E5" s="16">
        <v>1</v>
      </c>
      <c r="F5" s="24">
        <v>3910</v>
      </c>
      <c r="G5" s="25">
        <v>74848660</v>
      </c>
      <c r="H5" s="407"/>
      <c r="I5" s="17"/>
    </row>
    <row r="6" spans="1:9" s="11" customFormat="1" ht="19.5" customHeight="1">
      <c r="A6" s="51" t="s">
        <v>22</v>
      </c>
      <c r="B6" s="24">
        <f>'サービス利用状況'!E6</f>
        <v>9838</v>
      </c>
      <c r="C6" s="24">
        <v>0</v>
      </c>
      <c r="D6" s="24">
        <v>106</v>
      </c>
      <c r="E6" s="16">
        <v>1</v>
      </c>
      <c r="F6" s="24">
        <v>83</v>
      </c>
      <c r="G6" s="25">
        <v>1977979</v>
      </c>
      <c r="H6" s="216"/>
      <c r="I6" s="12"/>
    </row>
    <row r="7" spans="1:9" s="11" customFormat="1" ht="19.5" customHeight="1">
      <c r="A7" s="51" t="s">
        <v>23</v>
      </c>
      <c r="B7" s="24">
        <f>'サービス利用状況'!E7</f>
        <v>2881</v>
      </c>
      <c r="C7" s="24">
        <v>0</v>
      </c>
      <c r="D7" s="24">
        <v>7</v>
      </c>
      <c r="E7" s="16" t="s">
        <v>116</v>
      </c>
      <c r="F7" s="24"/>
      <c r="G7" s="25"/>
      <c r="H7" s="216"/>
      <c r="I7" s="12"/>
    </row>
    <row r="8" spans="1:9" s="11" customFormat="1" ht="19.5" customHeight="1">
      <c r="A8" s="51" t="s">
        <v>3</v>
      </c>
      <c r="B8" s="24">
        <f>'サービス利用状況'!E8</f>
        <v>2803</v>
      </c>
      <c r="C8" s="24">
        <v>0</v>
      </c>
      <c r="D8" s="24">
        <v>0</v>
      </c>
      <c r="E8" s="16" t="s">
        <v>116</v>
      </c>
      <c r="F8" s="24"/>
      <c r="G8" s="25"/>
      <c r="H8" s="216"/>
      <c r="I8" s="12"/>
    </row>
    <row r="9" spans="1:9" s="11" customFormat="1" ht="19.5" customHeight="1">
      <c r="A9" s="51" t="s">
        <v>4</v>
      </c>
      <c r="B9" s="24">
        <f>'サービス利用状況'!E9</f>
        <v>8460</v>
      </c>
      <c r="C9" s="24">
        <v>0</v>
      </c>
      <c r="D9" s="24">
        <v>9</v>
      </c>
      <c r="E9" s="16" t="s">
        <v>116</v>
      </c>
      <c r="F9" s="24"/>
      <c r="G9" s="25"/>
      <c r="H9" s="216"/>
      <c r="I9" s="12"/>
    </row>
    <row r="10" spans="1:9" s="11" customFormat="1" ht="19.5" customHeight="1">
      <c r="A10" s="51" t="s">
        <v>5</v>
      </c>
      <c r="B10" s="24">
        <f>'サービス利用状況'!E10</f>
        <v>5158</v>
      </c>
      <c r="C10" s="24">
        <v>0</v>
      </c>
      <c r="D10" s="24">
        <v>29</v>
      </c>
      <c r="E10" s="16" t="s">
        <v>116</v>
      </c>
      <c r="F10" s="24"/>
      <c r="G10" s="25"/>
      <c r="H10" s="216"/>
      <c r="I10" s="12"/>
    </row>
    <row r="11" spans="1:9" s="11" customFormat="1" ht="19.5" customHeight="1">
      <c r="A11" s="51" t="s">
        <v>9</v>
      </c>
      <c r="B11" s="24">
        <f>'サービス利用状況'!E11</f>
        <v>1563</v>
      </c>
      <c r="C11" s="24">
        <v>0</v>
      </c>
      <c r="D11" s="55" t="s">
        <v>330</v>
      </c>
      <c r="E11" s="16" t="s">
        <v>116</v>
      </c>
      <c r="F11" s="24"/>
      <c r="G11" s="25"/>
      <c r="H11" s="216"/>
      <c r="I11" s="12"/>
    </row>
    <row r="12" spans="1:9" s="11" customFormat="1" ht="19.5" customHeight="1">
      <c r="A12" s="51" t="s">
        <v>24</v>
      </c>
      <c r="B12" s="24">
        <f>'サービス利用状況'!E12</f>
        <v>527</v>
      </c>
      <c r="C12" s="55" t="s">
        <v>148</v>
      </c>
      <c r="D12" s="55" t="s">
        <v>148</v>
      </c>
      <c r="E12" s="16" t="s">
        <v>116</v>
      </c>
      <c r="F12" s="24"/>
      <c r="G12" s="25"/>
      <c r="H12" s="216"/>
      <c r="I12" s="12"/>
    </row>
    <row r="13" spans="1:9" s="11" customFormat="1" ht="19.5" customHeight="1">
      <c r="A13" s="51" t="s">
        <v>14</v>
      </c>
      <c r="B13" s="24">
        <f>'サービス利用状況'!E13</f>
        <v>360</v>
      </c>
      <c r="C13" s="24">
        <v>0</v>
      </c>
      <c r="D13" s="24">
        <v>1</v>
      </c>
      <c r="E13" s="16" t="s">
        <v>116</v>
      </c>
      <c r="F13" s="24"/>
      <c r="G13" s="25"/>
      <c r="H13" s="216"/>
      <c r="I13" s="12"/>
    </row>
    <row r="14" spans="1:9" s="11" customFormat="1" ht="19.5" customHeight="1">
      <c r="A14" s="51" t="s">
        <v>13</v>
      </c>
      <c r="B14" s="24">
        <f>'サービス利用状況'!E14</f>
        <v>622</v>
      </c>
      <c r="C14" s="24">
        <v>0</v>
      </c>
      <c r="D14" s="24">
        <v>1</v>
      </c>
      <c r="E14" s="16" t="s">
        <v>116</v>
      </c>
      <c r="F14" s="24"/>
      <c r="G14" s="25"/>
      <c r="H14" s="216"/>
      <c r="I14" s="12"/>
    </row>
    <row r="15" spans="1:9" s="11" customFormat="1" ht="19.5" customHeight="1">
      <c r="A15" s="51" t="s">
        <v>2</v>
      </c>
      <c r="B15" s="24">
        <f>'サービス利用状況'!E15</f>
        <v>23479</v>
      </c>
      <c r="C15" s="24">
        <v>0</v>
      </c>
      <c r="D15" s="24">
        <v>64</v>
      </c>
      <c r="E15" s="16" t="s">
        <v>116</v>
      </c>
      <c r="F15" s="24"/>
      <c r="G15" s="25"/>
      <c r="H15" s="216"/>
      <c r="I15" s="12"/>
    </row>
    <row r="16" spans="1:9" s="11" customFormat="1" ht="19.5" customHeight="1">
      <c r="A16" s="51" t="s">
        <v>10</v>
      </c>
      <c r="B16" s="24">
        <f>'サービス利用状況'!E16</f>
        <v>1630</v>
      </c>
      <c r="C16" s="24">
        <v>0</v>
      </c>
      <c r="D16" s="24">
        <v>0</v>
      </c>
      <c r="E16" s="16" t="s">
        <v>340</v>
      </c>
      <c r="F16" s="24"/>
      <c r="G16" s="25"/>
      <c r="H16" s="216"/>
      <c r="I16" s="12"/>
    </row>
    <row r="17" spans="1:9" s="11" customFormat="1" ht="19.5" customHeight="1">
      <c r="A17" s="51" t="s">
        <v>25</v>
      </c>
      <c r="B17" s="24">
        <f>'サービス利用状況'!E17</f>
        <v>1598</v>
      </c>
      <c r="C17" s="24">
        <v>0</v>
      </c>
      <c r="D17" s="24">
        <v>5</v>
      </c>
      <c r="E17" s="16" t="s">
        <v>116</v>
      </c>
      <c r="F17" s="24"/>
      <c r="G17" s="25"/>
      <c r="H17" s="216"/>
      <c r="I17" s="12"/>
    </row>
    <row r="18" spans="1:9" s="11" customFormat="1" ht="19.5" customHeight="1">
      <c r="A18" s="51" t="s">
        <v>26</v>
      </c>
      <c r="B18" s="24">
        <f>'サービス利用状況'!E18</f>
        <v>6160</v>
      </c>
      <c r="C18" s="25">
        <v>0</v>
      </c>
      <c r="D18" s="24">
        <v>25</v>
      </c>
      <c r="E18" s="16" t="s">
        <v>116</v>
      </c>
      <c r="F18" s="24"/>
      <c r="G18" s="25"/>
      <c r="H18" s="216"/>
      <c r="I18" s="12"/>
    </row>
    <row r="19" spans="1:9" s="11" customFormat="1" ht="19.5" customHeight="1">
      <c r="A19" s="51" t="s">
        <v>27</v>
      </c>
      <c r="B19" s="24">
        <f>'サービス利用状況'!E19</f>
        <v>2283</v>
      </c>
      <c r="C19" s="25">
        <v>0</v>
      </c>
      <c r="D19" s="24">
        <v>2</v>
      </c>
      <c r="E19" s="16" t="s">
        <v>116</v>
      </c>
      <c r="F19" s="24"/>
      <c r="G19" s="25"/>
      <c r="H19" s="216"/>
      <c r="I19" s="12"/>
    </row>
    <row r="20" spans="1:9" s="11" customFormat="1" ht="19.5" customHeight="1">
      <c r="A20" s="51" t="s">
        <v>28</v>
      </c>
      <c r="B20" s="24">
        <f>'サービス利用状況'!E20</f>
        <v>2682</v>
      </c>
      <c r="C20" s="24">
        <v>0</v>
      </c>
      <c r="D20" s="24">
        <v>8</v>
      </c>
      <c r="E20" s="16" t="s">
        <v>116</v>
      </c>
      <c r="F20" s="24"/>
      <c r="G20" s="25"/>
      <c r="H20" s="216"/>
      <c r="I20" s="12"/>
    </row>
    <row r="21" spans="1:9" s="11" customFormat="1" ht="19.5" customHeight="1">
      <c r="A21" s="51" t="s">
        <v>8</v>
      </c>
      <c r="B21" s="24">
        <f>'サービス利用状況'!E21</f>
        <v>3484</v>
      </c>
      <c r="C21" s="24">
        <v>0</v>
      </c>
      <c r="D21" s="24">
        <v>8</v>
      </c>
      <c r="E21" s="16" t="s">
        <v>116</v>
      </c>
      <c r="F21" s="24"/>
      <c r="G21" s="25"/>
      <c r="H21" s="216"/>
      <c r="I21" s="12"/>
    </row>
    <row r="22" spans="1:9" s="11" customFormat="1" ht="19.5" customHeight="1">
      <c r="A22" s="51" t="s">
        <v>40</v>
      </c>
      <c r="B22" s="24">
        <f>'サービス利用状況'!E22</f>
        <v>1538</v>
      </c>
      <c r="C22" s="24">
        <v>0</v>
      </c>
      <c r="D22" s="24">
        <v>2</v>
      </c>
      <c r="E22" s="16" t="s">
        <v>116</v>
      </c>
      <c r="F22" s="24"/>
      <c r="G22" s="25"/>
      <c r="H22" s="216"/>
      <c r="I22" s="12"/>
    </row>
    <row r="23" spans="1:9" s="11" customFormat="1" ht="19.5" customHeight="1">
      <c r="A23" s="51" t="s">
        <v>12</v>
      </c>
      <c r="B23" s="24">
        <f>'サービス利用状況'!E23</f>
        <v>1412</v>
      </c>
      <c r="C23" s="25">
        <v>0</v>
      </c>
      <c r="D23" s="24">
        <v>1</v>
      </c>
      <c r="E23" s="16" t="s">
        <v>116</v>
      </c>
      <c r="F23" s="24"/>
      <c r="G23" s="25"/>
      <c r="H23" s="216"/>
      <c r="I23" s="12"/>
    </row>
    <row r="24" spans="1:9" s="11" customFormat="1" ht="19.5" customHeight="1">
      <c r="A24" s="51" t="s">
        <v>15</v>
      </c>
      <c r="B24" s="24">
        <f>'サービス利用状況'!E24</f>
        <v>531</v>
      </c>
      <c r="C24" s="24">
        <v>0</v>
      </c>
      <c r="D24" s="24">
        <v>0</v>
      </c>
      <c r="E24" s="16" t="s">
        <v>116</v>
      </c>
      <c r="F24" s="24"/>
      <c r="G24" s="25"/>
      <c r="H24" s="216"/>
      <c r="I24" s="12"/>
    </row>
    <row r="25" spans="1:9" s="11" customFormat="1" ht="19.5" customHeight="1">
      <c r="A25" s="51" t="s">
        <v>17</v>
      </c>
      <c r="B25" s="24">
        <f>'サービス利用状況'!E25</f>
        <v>194</v>
      </c>
      <c r="C25" s="24">
        <v>0</v>
      </c>
      <c r="D25" s="24">
        <v>0</v>
      </c>
      <c r="E25" s="16" t="s">
        <v>116</v>
      </c>
      <c r="F25" s="24"/>
      <c r="G25" s="25"/>
      <c r="H25" s="216"/>
      <c r="I25" s="12"/>
    </row>
    <row r="26" spans="1:9" s="11" customFormat="1" ht="19.5" customHeight="1">
      <c r="A26" s="51" t="s">
        <v>16</v>
      </c>
      <c r="B26" s="24">
        <f>'サービス利用状況'!E26</f>
        <v>900</v>
      </c>
      <c r="C26" s="24">
        <v>0</v>
      </c>
      <c r="D26" s="24">
        <v>1</v>
      </c>
      <c r="E26" s="16">
        <v>1</v>
      </c>
      <c r="F26" s="24">
        <v>5</v>
      </c>
      <c r="G26" s="25">
        <v>92901</v>
      </c>
      <c r="H26" s="216"/>
      <c r="I26" s="12"/>
    </row>
    <row r="27" spans="1:9" s="11" customFormat="1" ht="19.5" customHeight="1">
      <c r="A27" s="51" t="s">
        <v>18</v>
      </c>
      <c r="B27" s="24">
        <f>'サービス利用状況'!E27</f>
        <v>743</v>
      </c>
      <c r="C27" s="24">
        <v>0</v>
      </c>
      <c r="D27" s="24">
        <v>0</v>
      </c>
      <c r="E27" s="16" t="s">
        <v>116</v>
      </c>
      <c r="F27" s="24"/>
      <c r="G27" s="25"/>
      <c r="H27" s="216"/>
      <c r="I27" s="12"/>
    </row>
    <row r="28" spans="1:9" s="11" customFormat="1" ht="19.5" customHeight="1">
      <c r="A28" s="51" t="s">
        <v>154</v>
      </c>
      <c r="B28" s="24">
        <f>'サービス利用状況'!E28</f>
        <v>8350</v>
      </c>
      <c r="C28" s="24">
        <v>1</v>
      </c>
      <c r="D28" s="24">
        <v>81</v>
      </c>
      <c r="E28" s="16" t="s">
        <v>116</v>
      </c>
      <c r="F28" s="24"/>
      <c r="G28" s="25"/>
      <c r="H28" s="216"/>
      <c r="I28" s="12"/>
    </row>
    <row r="29" spans="1:9" s="11" customFormat="1" ht="19.5" customHeight="1">
      <c r="A29" s="51" t="s">
        <v>29</v>
      </c>
      <c r="B29" s="24">
        <f>'サービス利用状況'!E29</f>
        <v>9624</v>
      </c>
      <c r="C29" s="24">
        <v>0</v>
      </c>
      <c r="D29" s="24">
        <v>30</v>
      </c>
      <c r="E29" s="16" t="s">
        <v>116</v>
      </c>
      <c r="F29" s="24"/>
      <c r="G29" s="25"/>
      <c r="H29" s="216"/>
      <c r="I29" s="12"/>
    </row>
    <row r="30" spans="1:9" s="11" customFormat="1" ht="19.5" customHeight="1">
      <c r="A30" s="51" t="s">
        <v>7</v>
      </c>
      <c r="B30" s="24">
        <f>'サービス利用状況'!E30</f>
        <v>5730</v>
      </c>
      <c r="C30" s="24">
        <v>0</v>
      </c>
      <c r="D30" s="24">
        <v>0</v>
      </c>
      <c r="E30" s="16" t="s">
        <v>116</v>
      </c>
      <c r="F30" s="24"/>
      <c r="G30" s="25"/>
      <c r="H30" s="216"/>
      <c r="I30" s="12"/>
    </row>
    <row r="31" spans="1:9" s="11" customFormat="1" ht="19.5" customHeight="1">
      <c r="A31" s="51" t="s">
        <v>30</v>
      </c>
      <c r="B31" s="24">
        <f>'サービス利用状況'!E31</f>
        <v>2527</v>
      </c>
      <c r="C31" s="24">
        <v>0</v>
      </c>
      <c r="D31" s="24">
        <v>20</v>
      </c>
      <c r="E31" s="16" t="s">
        <v>116</v>
      </c>
      <c r="F31" s="24"/>
      <c r="G31" s="25"/>
      <c r="H31" s="216"/>
      <c r="I31" s="12"/>
    </row>
    <row r="32" spans="1:9" s="11" customFormat="1" ht="19.5" customHeight="1">
      <c r="A32" s="51" t="s">
        <v>31</v>
      </c>
      <c r="B32" s="24">
        <f>'サービス利用状況'!E32</f>
        <v>1600</v>
      </c>
      <c r="C32" s="24">
        <v>0</v>
      </c>
      <c r="D32" s="24">
        <v>0</v>
      </c>
      <c r="E32" s="16" t="s">
        <v>116</v>
      </c>
      <c r="F32" s="24"/>
      <c r="G32" s="25"/>
      <c r="H32" s="216"/>
      <c r="I32" s="12"/>
    </row>
    <row r="33" spans="1:9" s="11" customFormat="1" ht="19.5" customHeight="1">
      <c r="A33" s="51" t="s">
        <v>32</v>
      </c>
      <c r="B33" s="24">
        <f>'サービス利用状況'!E33</f>
        <v>3230</v>
      </c>
      <c r="C33" s="24">
        <v>0</v>
      </c>
      <c r="D33" s="24">
        <v>25</v>
      </c>
      <c r="E33" s="16">
        <v>1</v>
      </c>
      <c r="F33" s="24">
        <v>16</v>
      </c>
      <c r="G33" s="25">
        <v>365877</v>
      </c>
      <c r="H33" s="216"/>
      <c r="I33" s="12"/>
    </row>
    <row r="34" spans="1:9" s="11" customFormat="1" ht="19.5" customHeight="1">
      <c r="A34" s="51" t="s">
        <v>34</v>
      </c>
      <c r="B34" s="24">
        <f>'サービス利用状況'!E34</f>
        <v>3055</v>
      </c>
      <c r="C34" s="24">
        <v>2</v>
      </c>
      <c r="D34" s="24">
        <v>50</v>
      </c>
      <c r="E34" s="16">
        <v>1</v>
      </c>
      <c r="F34" s="24">
        <v>50</v>
      </c>
      <c r="G34" s="25">
        <v>589024</v>
      </c>
      <c r="H34" s="216"/>
      <c r="I34" s="12"/>
    </row>
    <row r="35" spans="1:9" s="11" customFormat="1" ht="19.5" customHeight="1">
      <c r="A35" s="51" t="s">
        <v>33</v>
      </c>
      <c r="B35" s="24">
        <f>'サービス利用状況'!E35</f>
        <v>1748</v>
      </c>
      <c r="C35" s="24">
        <v>0</v>
      </c>
      <c r="D35" s="24">
        <v>10</v>
      </c>
      <c r="E35" s="16" t="s">
        <v>116</v>
      </c>
      <c r="F35" s="24"/>
      <c r="G35" s="25"/>
      <c r="H35" s="216"/>
      <c r="I35" s="12"/>
    </row>
    <row r="36" spans="1:9" s="11" customFormat="1" ht="19.5" customHeight="1">
      <c r="A36" s="51" t="s">
        <v>6</v>
      </c>
      <c r="B36" s="24">
        <f>'サービス利用状況'!E36</f>
        <v>3145</v>
      </c>
      <c r="C36" s="24">
        <v>0</v>
      </c>
      <c r="D36" s="24">
        <v>44</v>
      </c>
      <c r="E36" s="16">
        <v>1</v>
      </c>
      <c r="F36" s="24">
        <v>8</v>
      </c>
      <c r="G36" s="25">
        <v>230880</v>
      </c>
      <c r="H36" s="216"/>
      <c r="I36" s="12"/>
    </row>
    <row r="37" spans="1:9" s="11" customFormat="1" ht="19.5" customHeight="1">
      <c r="A37" s="51" t="s">
        <v>35</v>
      </c>
      <c r="B37" s="24">
        <f>'サービス利用状況'!E37</f>
        <v>3116</v>
      </c>
      <c r="C37" s="24">
        <v>0</v>
      </c>
      <c r="D37" s="24">
        <v>8</v>
      </c>
      <c r="E37" s="16" t="s">
        <v>116</v>
      </c>
      <c r="F37" s="24"/>
      <c r="G37" s="25"/>
      <c r="H37" s="216"/>
      <c r="I37" s="12"/>
    </row>
    <row r="38" spans="1:9" s="11" customFormat="1" ht="19.5" customHeight="1">
      <c r="A38" s="51" t="s">
        <v>36</v>
      </c>
      <c r="B38" s="24">
        <f>'サービス利用状況'!E38</f>
        <v>1380</v>
      </c>
      <c r="C38" s="24">
        <v>31</v>
      </c>
      <c r="D38" s="24">
        <v>36</v>
      </c>
      <c r="E38" s="16">
        <v>1</v>
      </c>
      <c r="F38" s="24">
        <v>4</v>
      </c>
      <c r="G38" s="25">
        <v>63196</v>
      </c>
      <c r="H38" s="216"/>
      <c r="I38" s="12"/>
    </row>
    <row r="39" spans="1:9" s="11" customFormat="1" ht="19.5" customHeight="1">
      <c r="A39" s="51" t="s">
        <v>20</v>
      </c>
      <c r="B39" s="24">
        <f>'サービス利用状況'!E39</f>
        <v>408</v>
      </c>
      <c r="C39" s="24">
        <v>0</v>
      </c>
      <c r="D39" s="24">
        <v>1</v>
      </c>
      <c r="E39" s="16" t="s">
        <v>116</v>
      </c>
      <c r="F39" s="24"/>
      <c r="G39" s="25"/>
      <c r="H39" s="216"/>
      <c r="I39" s="12"/>
    </row>
    <row r="40" spans="1:9" s="11" customFormat="1" ht="19.5" customHeight="1">
      <c r="A40" s="51" t="s">
        <v>19</v>
      </c>
      <c r="B40" s="24">
        <f>'サービス利用状況'!E40</f>
        <v>298</v>
      </c>
      <c r="C40" s="24">
        <v>0</v>
      </c>
      <c r="D40" s="24">
        <v>1</v>
      </c>
      <c r="E40" s="16" t="s">
        <v>116</v>
      </c>
      <c r="F40" s="24"/>
      <c r="G40" s="25"/>
      <c r="H40" s="216"/>
      <c r="I40" s="12"/>
    </row>
    <row r="41" spans="1:9" s="11" customFormat="1" ht="19.5" customHeight="1">
      <c r="A41" s="51" t="s">
        <v>37</v>
      </c>
      <c r="B41" s="24">
        <f>'サービス利用状況'!E41</f>
        <v>170</v>
      </c>
      <c r="C41" s="24">
        <v>0</v>
      </c>
      <c r="D41" s="24">
        <v>2</v>
      </c>
      <c r="E41" s="16" t="s">
        <v>274</v>
      </c>
      <c r="F41" s="24"/>
      <c r="G41" s="25"/>
      <c r="H41" s="216"/>
      <c r="I41" s="12"/>
    </row>
    <row r="42" spans="1:9" s="11" customFormat="1" ht="19.5" customHeight="1">
      <c r="A42" s="51" t="s">
        <v>11</v>
      </c>
      <c r="B42" s="24">
        <f>'サービス利用状況'!E42</f>
        <v>13575</v>
      </c>
      <c r="C42" s="24">
        <v>0</v>
      </c>
      <c r="D42" s="24">
        <v>23</v>
      </c>
      <c r="E42" s="16" t="s">
        <v>116</v>
      </c>
      <c r="F42" s="24"/>
      <c r="G42" s="25"/>
      <c r="H42" s="216"/>
      <c r="I42" s="12"/>
    </row>
    <row r="43" spans="1:9" s="11" customFormat="1" ht="19.5" customHeight="1">
      <c r="A43" s="51" t="s">
        <v>38</v>
      </c>
      <c r="B43" s="24">
        <f>'サービス利用状況'!E43</f>
        <v>6767</v>
      </c>
      <c r="C43" s="24">
        <v>0</v>
      </c>
      <c r="D43" s="24">
        <v>3</v>
      </c>
      <c r="E43" s="16">
        <v>1</v>
      </c>
      <c r="F43" s="24">
        <v>0</v>
      </c>
      <c r="G43" s="25">
        <v>0</v>
      </c>
      <c r="H43" s="216"/>
      <c r="I43" s="12"/>
    </row>
    <row r="44" spans="1:9" s="11" customFormat="1" ht="19.5" customHeight="1">
      <c r="A44" s="51" t="s">
        <v>39</v>
      </c>
      <c r="B44" s="24">
        <f>'サービス利用状況'!E44</f>
        <v>1768</v>
      </c>
      <c r="C44" s="24">
        <v>0</v>
      </c>
      <c r="D44" s="24">
        <v>7</v>
      </c>
      <c r="E44" s="16" t="s">
        <v>116</v>
      </c>
      <c r="F44" s="24"/>
      <c r="G44" s="25"/>
      <c r="H44" s="216"/>
      <c r="I44" s="12"/>
    </row>
    <row r="45" spans="1:8" ht="24" customHeight="1">
      <c r="A45" s="51" t="s">
        <v>42</v>
      </c>
      <c r="B45" s="24">
        <f aca="true" t="shared" si="0" ref="B45:G45">SUM(B4:B44)</f>
        <v>234448</v>
      </c>
      <c r="C45" s="24">
        <f t="shared" si="0"/>
        <v>41</v>
      </c>
      <c r="D45" s="24">
        <f t="shared" si="0"/>
        <v>1961</v>
      </c>
      <c r="E45" s="24">
        <f t="shared" si="0"/>
        <v>8</v>
      </c>
      <c r="F45" s="24">
        <f t="shared" si="0"/>
        <v>4076</v>
      </c>
      <c r="G45" s="25">
        <f t="shared" si="0"/>
        <v>78168517</v>
      </c>
      <c r="H45" s="15"/>
    </row>
    <row r="46" spans="1:7" ht="24" customHeight="1">
      <c r="A46" s="7"/>
      <c r="B46" s="29"/>
      <c r="C46" s="30"/>
      <c r="D46" s="30"/>
      <c r="E46" s="30"/>
      <c r="F46" s="1"/>
      <c r="G46" s="1"/>
    </row>
    <row r="47" ht="24" customHeight="1">
      <c r="A47" s="7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6">
    <mergeCell ref="A2:A3"/>
    <mergeCell ref="B2:B3"/>
    <mergeCell ref="H2:H3"/>
    <mergeCell ref="C2:C3"/>
    <mergeCell ref="D2:D3"/>
    <mergeCell ref="E2:G2"/>
  </mergeCells>
  <printOptions/>
  <pageMargins left="0.6692913385826772" right="0.2755905511811024" top="0.6299212598425197" bottom="0.31496062992125984" header="0.35433070866141736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3" sqref="M43"/>
    </sheetView>
  </sheetViews>
  <sheetFormatPr defaultColWidth="8.72265625" defaultRowHeight="18.75"/>
  <cols>
    <col min="1" max="1" width="12.54296875" style="0" customWidth="1"/>
    <col min="2" max="10" width="5.18359375" style="0" customWidth="1"/>
    <col min="11" max="11" width="7.36328125" style="426" customWidth="1"/>
  </cols>
  <sheetData>
    <row r="1" spans="2:9" ht="21.75" customHeight="1">
      <c r="B1" s="52" t="s">
        <v>261</v>
      </c>
      <c r="F1" s="1" t="s">
        <v>262</v>
      </c>
      <c r="G1" s="1"/>
      <c r="H1" s="1"/>
      <c r="I1" s="1"/>
    </row>
    <row r="2" spans="1:10" ht="21.75" customHeight="1">
      <c r="A2" s="37"/>
      <c r="B2" s="484" t="s">
        <v>120</v>
      </c>
      <c r="C2" s="485"/>
      <c r="D2" s="485"/>
      <c r="E2" s="485"/>
      <c r="F2" s="485"/>
      <c r="G2" s="486"/>
      <c r="H2" s="484" t="s">
        <v>123</v>
      </c>
      <c r="I2" s="485"/>
      <c r="J2" s="486"/>
    </row>
    <row r="3" spans="1:10" ht="23.25" customHeight="1">
      <c r="A3" s="41" t="s">
        <v>0</v>
      </c>
      <c r="B3" s="43" t="s">
        <v>81</v>
      </c>
      <c r="C3" s="43" t="s">
        <v>118</v>
      </c>
      <c r="D3" s="43" t="s">
        <v>121</v>
      </c>
      <c r="E3" s="43" t="s">
        <v>207</v>
      </c>
      <c r="F3" s="43" t="s">
        <v>124</v>
      </c>
      <c r="G3" s="43" t="s">
        <v>122</v>
      </c>
      <c r="H3" s="43" t="s">
        <v>79</v>
      </c>
      <c r="I3" s="43" t="s">
        <v>118</v>
      </c>
      <c r="J3" s="43" t="s">
        <v>122</v>
      </c>
    </row>
    <row r="4" spans="1:11" s="11" customFormat="1" ht="18" customHeight="1">
      <c r="A4" s="39" t="s">
        <v>1</v>
      </c>
      <c r="B4" s="40">
        <v>186</v>
      </c>
      <c r="C4" s="40">
        <v>20</v>
      </c>
      <c r="D4" s="40" t="s">
        <v>65</v>
      </c>
      <c r="E4" s="40">
        <v>69</v>
      </c>
      <c r="F4" s="40">
        <v>64</v>
      </c>
      <c r="G4" s="40">
        <v>33</v>
      </c>
      <c r="H4" s="40">
        <v>0</v>
      </c>
      <c r="I4" s="40">
        <v>12</v>
      </c>
      <c r="J4" s="40">
        <v>1</v>
      </c>
      <c r="K4" s="427"/>
    </row>
    <row r="5" spans="1:11" s="11" customFormat="1" ht="18" customHeight="1">
      <c r="A5" s="39" t="s">
        <v>21</v>
      </c>
      <c r="B5" s="40">
        <v>19</v>
      </c>
      <c r="C5" s="40">
        <v>1</v>
      </c>
      <c r="D5" s="40">
        <v>0</v>
      </c>
      <c r="E5" s="40">
        <v>18</v>
      </c>
      <c r="F5" s="40">
        <v>0</v>
      </c>
      <c r="G5" s="40">
        <v>0</v>
      </c>
      <c r="H5" s="40">
        <v>1</v>
      </c>
      <c r="I5" s="40">
        <v>1</v>
      </c>
      <c r="J5" s="40">
        <v>0</v>
      </c>
      <c r="K5" s="427"/>
    </row>
    <row r="6" spans="1:11" s="11" customFormat="1" ht="18" customHeight="1">
      <c r="A6" s="39" t="s">
        <v>22</v>
      </c>
      <c r="B6" s="40">
        <v>75</v>
      </c>
      <c r="C6" s="40">
        <v>0</v>
      </c>
      <c r="D6" s="40">
        <v>0</v>
      </c>
      <c r="E6" s="40">
        <v>62</v>
      </c>
      <c r="F6" s="40">
        <v>0</v>
      </c>
      <c r="G6" s="40">
        <v>13</v>
      </c>
      <c r="H6" s="40">
        <v>0</v>
      </c>
      <c r="I6" s="40">
        <v>0</v>
      </c>
      <c r="J6" s="40">
        <v>0</v>
      </c>
      <c r="K6" s="427"/>
    </row>
    <row r="7" spans="1:11" s="11" customFormat="1" ht="18" customHeight="1">
      <c r="A7" s="39" t="s">
        <v>23</v>
      </c>
      <c r="B7" s="40" t="s">
        <v>65</v>
      </c>
      <c r="C7" s="40" t="s">
        <v>65</v>
      </c>
      <c r="D7" s="40" t="s">
        <v>65</v>
      </c>
      <c r="E7" s="40" t="s">
        <v>65</v>
      </c>
      <c r="F7" s="40" t="s">
        <v>65</v>
      </c>
      <c r="G7" s="40" t="s">
        <v>65</v>
      </c>
      <c r="H7" s="40">
        <v>6</v>
      </c>
      <c r="I7" s="40">
        <v>0</v>
      </c>
      <c r="J7" s="40">
        <v>0</v>
      </c>
      <c r="K7" s="427"/>
    </row>
    <row r="8" spans="1:11" s="11" customFormat="1" ht="18" customHeight="1">
      <c r="A8" s="39" t="s">
        <v>3</v>
      </c>
      <c r="B8" s="40">
        <v>0</v>
      </c>
      <c r="C8" s="40">
        <v>0</v>
      </c>
      <c r="D8" s="40">
        <v>0</v>
      </c>
      <c r="E8" s="40">
        <v>4</v>
      </c>
      <c r="F8" s="40">
        <v>0</v>
      </c>
      <c r="G8" s="40">
        <v>0</v>
      </c>
      <c r="H8" s="40">
        <v>0</v>
      </c>
      <c r="I8" s="40">
        <v>1</v>
      </c>
      <c r="J8" s="40">
        <v>0</v>
      </c>
      <c r="K8" s="427"/>
    </row>
    <row r="9" spans="1:11" s="11" customFormat="1" ht="18" customHeight="1">
      <c r="A9" s="39" t="s">
        <v>4</v>
      </c>
      <c r="B9" s="40">
        <v>38</v>
      </c>
      <c r="C9" s="40">
        <v>7</v>
      </c>
      <c r="D9" s="40">
        <v>1</v>
      </c>
      <c r="E9" s="40">
        <v>24</v>
      </c>
      <c r="F9" s="40">
        <v>6</v>
      </c>
      <c r="G9" s="40">
        <v>0</v>
      </c>
      <c r="H9" s="40">
        <v>1</v>
      </c>
      <c r="I9" s="40">
        <v>0</v>
      </c>
      <c r="J9" s="40">
        <v>0</v>
      </c>
      <c r="K9" s="427"/>
    </row>
    <row r="10" spans="1:11" s="11" customFormat="1" ht="18" customHeight="1">
      <c r="A10" s="39" t="s">
        <v>5</v>
      </c>
      <c r="B10" s="40">
        <v>5</v>
      </c>
      <c r="C10" s="40">
        <v>0</v>
      </c>
      <c r="D10" s="40">
        <v>0</v>
      </c>
      <c r="E10" s="40">
        <v>0</v>
      </c>
      <c r="F10" s="40">
        <v>0</v>
      </c>
      <c r="G10" s="40">
        <v>5</v>
      </c>
      <c r="H10" s="40">
        <v>31</v>
      </c>
      <c r="I10" s="40">
        <v>0</v>
      </c>
      <c r="J10" s="40">
        <v>0</v>
      </c>
      <c r="K10" s="427"/>
    </row>
    <row r="11" spans="1:11" s="11" customFormat="1" ht="18" customHeight="1">
      <c r="A11" s="39" t="s">
        <v>9</v>
      </c>
      <c r="B11" s="40">
        <v>13</v>
      </c>
      <c r="C11" s="40">
        <v>4</v>
      </c>
      <c r="D11" s="40">
        <v>0</v>
      </c>
      <c r="E11" s="40">
        <v>6</v>
      </c>
      <c r="F11" s="40">
        <v>0</v>
      </c>
      <c r="G11" s="40">
        <v>3</v>
      </c>
      <c r="H11" s="40">
        <v>0</v>
      </c>
      <c r="I11" s="40">
        <v>0</v>
      </c>
      <c r="J11" s="40">
        <v>0</v>
      </c>
      <c r="K11" s="427" t="s">
        <v>365</v>
      </c>
    </row>
    <row r="12" spans="1:11" s="11" customFormat="1" ht="18" customHeight="1">
      <c r="A12" s="39" t="s">
        <v>24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27"/>
    </row>
    <row r="13" spans="1:11" s="11" customFormat="1" ht="18" customHeight="1">
      <c r="A13" s="39" t="s">
        <v>14</v>
      </c>
      <c r="B13" s="40" t="s">
        <v>65</v>
      </c>
      <c r="C13" s="40" t="s">
        <v>65</v>
      </c>
      <c r="D13" s="40" t="s">
        <v>65</v>
      </c>
      <c r="E13" s="40" t="s">
        <v>65</v>
      </c>
      <c r="F13" s="40" t="s">
        <v>65</v>
      </c>
      <c r="G13" s="40" t="s">
        <v>65</v>
      </c>
      <c r="H13" s="40">
        <v>0</v>
      </c>
      <c r="I13" s="40">
        <v>0</v>
      </c>
      <c r="J13" s="40">
        <v>0</v>
      </c>
      <c r="K13" s="427"/>
    </row>
    <row r="14" spans="1:11" s="11" customFormat="1" ht="18" customHeight="1">
      <c r="A14" s="39" t="s">
        <v>13</v>
      </c>
      <c r="B14" s="40">
        <v>1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0</v>
      </c>
      <c r="J14" s="40">
        <v>0</v>
      </c>
      <c r="K14" s="427"/>
    </row>
    <row r="15" spans="1:11" s="11" customFormat="1" ht="18" customHeight="1">
      <c r="A15" s="39" t="s">
        <v>2</v>
      </c>
      <c r="B15" s="40">
        <v>71</v>
      </c>
      <c r="C15" s="40">
        <v>2</v>
      </c>
      <c r="D15" s="40">
        <v>6</v>
      </c>
      <c r="E15" s="40">
        <v>44</v>
      </c>
      <c r="F15" s="40">
        <v>12</v>
      </c>
      <c r="G15" s="40">
        <v>7</v>
      </c>
      <c r="H15" s="40">
        <v>172</v>
      </c>
      <c r="I15" s="40">
        <v>7</v>
      </c>
      <c r="J15" s="40">
        <v>0</v>
      </c>
      <c r="K15" s="427"/>
    </row>
    <row r="16" spans="1:11" s="11" customFormat="1" ht="18" customHeight="1">
      <c r="A16" s="39" t="s">
        <v>10</v>
      </c>
      <c r="B16" s="40">
        <v>14</v>
      </c>
      <c r="C16" s="40">
        <v>2</v>
      </c>
      <c r="D16" s="40">
        <v>1</v>
      </c>
      <c r="E16" s="40">
        <v>2</v>
      </c>
      <c r="F16" s="40">
        <v>8</v>
      </c>
      <c r="G16" s="40">
        <v>1</v>
      </c>
      <c r="H16" s="40">
        <v>0</v>
      </c>
      <c r="I16" s="40">
        <v>0</v>
      </c>
      <c r="J16" s="40">
        <v>0</v>
      </c>
      <c r="K16" s="427"/>
    </row>
    <row r="17" spans="1:11" s="11" customFormat="1" ht="18" customHeight="1">
      <c r="A17" s="39" t="s">
        <v>25</v>
      </c>
      <c r="B17" s="40">
        <v>16</v>
      </c>
      <c r="C17" s="40">
        <v>5</v>
      </c>
      <c r="D17" s="40">
        <v>3</v>
      </c>
      <c r="E17" s="40">
        <v>3</v>
      </c>
      <c r="F17" s="40">
        <v>5</v>
      </c>
      <c r="G17" s="40">
        <v>0</v>
      </c>
      <c r="H17" s="40">
        <v>8</v>
      </c>
      <c r="I17" s="40">
        <v>0</v>
      </c>
      <c r="J17" s="40">
        <v>0</v>
      </c>
      <c r="K17" s="427"/>
    </row>
    <row r="18" spans="1:11" s="11" customFormat="1" ht="18" customHeight="1">
      <c r="A18" s="39" t="s">
        <v>26</v>
      </c>
      <c r="B18" s="40">
        <v>18</v>
      </c>
      <c r="C18" s="40">
        <v>1</v>
      </c>
      <c r="D18" s="40">
        <v>0</v>
      </c>
      <c r="E18" s="40">
        <v>11</v>
      </c>
      <c r="F18" s="40">
        <v>0</v>
      </c>
      <c r="G18" s="40">
        <v>6</v>
      </c>
      <c r="H18" s="40">
        <v>0</v>
      </c>
      <c r="I18" s="40">
        <v>1</v>
      </c>
      <c r="J18" s="40">
        <v>0</v>
      </c>
      <c r="K18" s="427"/>
    </row>
    <row r="19" spans="1:11" s="11" customFormat="1" ht="18" customHeight="1">
      <c r="A19" s="39" t="s">
        <v>27</v>
      </c>
      <c r="B19" s="40">
        <v>8</v>
      </c>
      <c r="C19" s="40">
        <v>0</v>
      </c>
      <c r="D19" s="40">
        <v>0</v>
      </c>
      <c r="E19" s="40">
        <v>4</v>
      </c>
      <c r="F19" s="40">
        <v>0</v>
      </c>
      <c r="G19" s="40">
        <v>4</v>
      </c>
      <c r="H19" s="40">
        <v>5</v>
      </c>
      <c r="I19" s="40">
        <v>0</v>
      </c>
      <c r="J19" s="40">
        <v>0</v>
      </c>
      <c r="K19" s="427"/>
    </row>
    <row r="20" spans="1:11" s="11" customFormat="1" ht="18" customHeight="1">
      <c r="A20" s="39" t="s">
        <v>28</v>
      </c>
      <c r="B20" s="40">
        <v>1</v>
      </c>
      <c r="C20" s="40">
        <v>0</v>
      </c>
      <c r="D20" s="40">
        <v>0</v>
      </c>
      <c r="E20" s="40">
        <v>0</v>
      </c>
      <c r="F20" s="40">
        <v>1</v>
      </c>
      <c r="G20" s="40">
        <v>0</v>
      </c>
      <c r="H20" s="40">
        <v>2</v>
      </c>
      <c r="I20" s="40">
        <v>0</v>
      </c>
      <c r="J20" s="40">
        <v>0</v>
      </c>
      <c r="K20" s="427" t="s">
        <v>298</v>
      </c>
    </row>
    <row r="21" spans="1:11" s="11" customFormat="1" ht="18" customHeight="1">
      <c r="A21" s="39" t="s">
        <v>8</v>
      </c>
      <c r="B21" s="40">
        <v>18</v>
      </c>
      <c r="C21" s="40">
        <v>1</v>
      </c>
      <c r="D21" s="40">
        <v>0</v>
      </c>
      <c r="E21" s="40">
        <v>5</v>
      </c>
      <c r="F21" s="40">
        <v>12</v>
      </c>
      <c r="G21" s="40">
        <v>0</v>
      </c>
      <c r="H21" s="40">
        <v>19</v>
      </c>
      <c r="I21" s="40">
        <v>0</v>
      </c>
      <c r="J21" s="40">
        <v>0</v>
      </c>
      <c r="K21" s="427"/>
    </row>
    <row r="22" spans="1:11" s="11" customFormat="1" ht="18" customHeight="1">
      <c r="A22" s="39" t="s">
        <v>40</v>
      </c>
      <c r="B22" s="40">
        <v>14</v>
      </c>
      <c r="C22" s="40">
        <v>0</v>
      </c>
      <c r="D22" s="40">
        <v>0</v>
      </c>
      <c r="E22" s="40">
        <v>14</v>
      </c>
      <c r="F22" s="40">
        <v>0</v>
      </c>
      <c r="G22" s="40">
        <v>0</v>
      </c>
      <c r="H22" s="40">
        <v>1</v>
      </c>
      <c r="I22" s="40">
        <v>0</v>
      </c>
      <c r="J22" s="40">
        <v>0</v>
      </c>
      <c r="K22" s="427"/>
    </row>
    <row r="23" spans="1:11" s="11" customFormat="1" ht="18" customHeight="1">
      <c r="A23" s="39" t="s">
        <v>12</v>
      </c>
      <c r="B23" s="40">
        <v>30</v>
      </c>
      <c r="C23" s="40">
        <v>6</v>
      </c>
      <c r="D23" s="40">
        <v>1</v>
      </c>
      <c r="E23" s="40">
        <v>7</v>
      </c>
      <c r="F23" s="40">
        <v>2</v>
      </c>
      <c r="G23" s="40">
        <v>14</v>
      </c>
      <c r="H23" s="40">
        <v>0</v>
      </c>
      <c r="I23" s="40">
        <v>1</v>
      </c>
      <c r="J23" s="40">
        <v>0</v>
      </c>
      <c r="K23" s="427"/>
    </row>
    <row r="24" spans="1:11" s="11" customFormat="1" ht="18" customHeight="1">
      <c r="A24" s="39" t="s">
        <v>15</v>
      </c>
      <c r="B24" s="40">
        <v>18</v>
      </c>
      <c r="C24" s="40">
        <v>11</v>
      </c>
      <c r="D24" s="40">
        <v>0</v>
      </c>
      <c r="E24" s="40">
        <v>0</v>
      </c>
      <c r="F24" s="40">
        <v>8</v>
      </c>
      <c r="G24" s="40">
        <v>0</v>
      </c>
      <c r="H24" s="40">
        <v>0</v>
      </c>
      <c r="I24" s="40">
        <v>0</v>
      </c>
      <c r="J24" s="40">
        <v>0</v>
      </c>
      <c r="K24" s="427"/>
    </row>
    <row r="25" spans="1:11" s="11" customFormat="1" ht="18" customHeight="1">
      <c r="A25" s="39" t="s">
        <v>17</v>
      </c>
      <c r="B25" s="40">
        <v>3</v>
      </c>
      <c r="C25" s="40">
        <v>1</v>
      </c>
      <c r="D25" s="40">
        <v>0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27"/>
    </row>
    <row r="26" spans="1:11" s="11" customFormat="1" ht="18" customHeight="1">
      <c r="A26" s="39" t="s">
        <v>16</v>
      </c>
      <c r="B26" s="40" t="s">
        <v>65</v>
      </c>
      <c r="C26" s="40" t="s">
        <v>65</v>
      </c>
      <c r="D26" s="40" t="s">
        <v>65</v>
      </c>
      <c r="E26" s="40" t="s">
        <v>65</v>
      </c>
      <c r="F26" s="40" t="s">
        <v>65</v>
      </c>
      <c r="G26" s="40" t="s">
        <v>65</v>
      </c>
      <c r="H26" s="40">
        <v>0</v>
      </c>
      <c r="I26" s="40">
        <v>0</v>
      </c>
      <c r="J26" s="40">
        <v>0</v>
      </c>
      <c r="K26" s="427"/>
    </row>
    <row r="27" spans="1:11" s="11" customFormat="1" ht="18" customHeight="1">
      <c r="A27" s="39" t="s">
        <v>18</v>
      </c>
      <c r="B27" s="40">
        <v>1</v>
      </c>
      <c r="C27" s="40">
        <v>0</v>
      </c>
      <c r="D27" s="40">
        <v>0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27"/>
    </row>
    <row r="28" spans="1:11" s="11" customFormat="1" ht="18" customHeight="1">
      <c r="A28" s="39" t="s">
        <v>41</v>
      </c>
      <c r="B28" s="40">
        <v>6</v>
      </c>
      <c r="C28" s="40">
        <v>0</v>
      </c>
      <c r="D28" s="40">
        <v>0</v>
      </c>
      <c r="E28" s="40">
        <v>2</v>
      </c>
      <c r="F28" s="40">
        <v>1</v>
      </c>
      <c r="G28" s="40">
        <v>3</v>
      </c>
      <c r="H28" s="40">
        <v>7</v>
      </c>
      <c r="I28" s="40">
        <v>0</v>
      </c>
      <c r="J28" s="40">
        <v>0</v>
      </c>
      <c r="K28" s="427"/>
    </row>
    <row r="29" spans="1:11" s="11" customFormat="1" ht="18" customHeight="1">
      <c r="A29" s="39" t="s">
        <v>29</v>
      </c>
      <c r="B29" s="40">
        <v>33</v>
      </c>
      <c r="C29" s="40">
        <v>0</v>
      </c>
      <c r="D29" s="40">
        <v>1</v>
      </c>
      <c r="E29" s="40">
        <v>27</v>
      </c>
      <c r="F29" s="40">
        <v>2</v>
      </c>
      <c r="G29" s="40">
        <v>3</v>
      </c>
      <c r="H29" s="40">
        <v>14</v>
      </c>
      <c r="I29" s="40">
        <v>0</v>
      </c>
      <c r="J29" s="40">
        <v>0</v>
      </c>
      <c r="K29" s="427"/>
    </row>
    <row r="30" spans="1:11" s="11" customFormat="1" ht="18" customHeight="1">
      <c r="A30" s="39" t="s">
        <v>7</v>
      </c>
      <c r="B30" s="40">
        <v>42</v>
      </c>
      <c r="C30" s="40">
        <v>36</v>
      </c>
      <c r="D30" s="40">
        <v>1</v>
      </c>
      <c r="E30" s="40">
        <v>5</v>
      </c>
      <c r="F30" s="40">
        <v>0</v>
      </c>
      <c r="G30" s="40">
        <v>0</v>
      </c>
      <c r="H30" s="40">
        <v>14</v>
      </c>
      <c r="I30" s="40">
        <v>3</v>
      </c>
      <c r="J30" s="40">
        <v>0</v>
      </c>
      <c r="K30" s="427"/>
    </row>
    <row r="31" spans="1:11" s="11" customFormat="1" ht="18" customHeight="1">
      <c r="A31" s="39" t="s">
        <v>30</v>
      </c>
      <c r="B31" s="40">
        <v>8</v>
      </c>
      <c r="C31" s="40">
        <v>1</v>
      </c>
      <c r="D31" s="40">
        <v>0</v>
      </c>
      <c r="E31" s="40">
        <v>5</v>
      </c>
      <c r="F31" s="40">
        <v>2</v>
      </c>
      <c r="G31" s="40">
        <v>0</v>
      </c>
      <c r="H31" s="40">
        <v>1</v>
      </c>
      <c r="I31" s="40">
        <v>0</v>
      </c>
      <c r="J31" s="40">
        <v>0</v>
      </c>
      <c r="K31" s="427"/>
    </row>
    <row r="32" spans="1:11" s="11" customFormat="1" ht="18" customHeight="1">
      <c r="A32" s="39" t="s">
        <v>31</v>
      </c>
      <c r="B32" s="40">
        <v>89</v>
      </c>
      <c r="C32" s="40">
        <v>0</v>
      </c>
      <c r="D32" s="40">
        <v>0</v>
      </c>
      <c r="E32" s="40">
        <v>0</v>
      </c>
      <c r="F32" s="40">
        <v>89</v>
      </c>
      <c r="G32" s="40">
        <v>0</v>
      </c>
      <c r="H32" s="40">
        <v>16</v>
      </c>
      <c r="I32" s="40">
        <v>0</v>
      </c>
      <c r="J32" s="40">
        <v>0</v>
      </c>
      <c r="K32" s="427"/>
    </row>
    <row r="33" spans="1:11" s="11" customFormat="1" ht="18" customHeight="1">
      <c r="A33" s="39" t="s">
        <v>32</v>
      </c>
      <c r="B33" s="40" t="s">
        <v>65</v>
      </c>
      <c r="C33" s="40" t="s">
        <v>65</v>
      </c>
      <c r="D33" s="40" t="s">
        <v>65</v>
      </c>
      <c r="E33" s="40" t="s">
        <v>65</v>
      </c>
      <c r="F33" s="40" t="s">
        <v>65</v>
      </c>
      <c r="G33" s="40" t="s">
        <v>65</v>
      </c>
      <c r="H33" s="40">
        <v>0</v>
      </c>
      <c r="I33" s="40">
        <v>1</v>
      </c>
      <c r="J33" s="40">
        <v>0</v>
      </c>
      <c r="K33" s="427"/>
    </row>
    <row r="34" spans="1:11" s="11" customFormat="1" ht="18" customHeight="1">
      <c r="A34" s="39" t="s">
        <v>34</v>
      </c>
      <c r="B34" s="40">
        <v>500</v>
      </c>
      <c r="C34" s="40">
        <v>0</v>
      </c>
      <c r="D34" s="40">
        <v>0</v>
      </c>
      <c r="E34" s="40">
        <v>0</v>
      </c>
      <c r="F34" s="40">
        <v>500</v>
      </c>
      <c r="G34" s="40">
        <v>0</v>
      </c>
      <c r="H34" s="40">
        <v>8</v>
      </c>
      <c r="I34" s="40">
        <v>0</v>
      </c>
      <c r="J34" s="40">
        <v>0</v>
      </c>
      <c r="K34" s="427"/>
    </row>
    <row r="35" spans="1:11" s="11" customFormat="1" ht="18" customHeight="1">
      <c r="A35" s="39" t="s">
        <v>33</v>
      </c>
      <c r="B35" s="40">
        <v>16</v>
      </c>
      <c r="C35" s="40">
        <v>1</v>
      </c>
      <c r="D35" s="40">
        <v>1</v>
      </c>
      <c r="E35" s="40">
        <v>4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27"/>
    </row>
    <row r="36" spans="1:11" s="11" customFormat="1" ht="18" customHeight="1">
      <c r="A36" s="39" t="s">
        <v>6</v>
      </c>
      <c r="B36" s="40">
        <v>41</v>
      </c>
      <c r="C36" s="40">
        <v>23</v>
      </c>
      <c r="D36" s="40">
        <v>0</v>
      </c>
      <c r="E36" s="40">
        <v>18</v>
      </c>
      <c r="F36" s="40">
        <v>38</v>
      </c>
      <c r="G36" s="40">
        <v>0</v>
      </c>
      <c r="H36" s="40">
        <v>0</v>
      </c>
      <c r="I36" s="40">
        <v>0</v>
      </c>
      <c r="J36" s="40">
        <v>0</v>
      </c>
      <c r="K36" s="427"/>
    </row>
    <row r="37" spans="1:11" s="11" customFormat="1" ht="18" customHeight="1">
      <c r="A37" s="39" t="s">
        <v>35</v>
      </c>
      <c r="B37" s="40">
        <v>8</v>
      </c>
      <c r="C37" s="40">
        <v>0</v>
      </c>
      <c r="D37" s="40">
        <v>1</v>
      </c>
      <c r="E37" s="40">
        <v>5</v>
      </c>
      <c r="F37" s="40">
        <v>0</v>
      </c>
      <c r="G37" s="40">
        <v>2</v>
      </c>
      <c r="H37" s="40">
        <v>10</v>
      </c>
      <c r="I37" s="40">
        <v>0</v>
      </c>
      <c r="J37" s="40">
        <v>0</v>
      </c>
      <c r="K37" s="427"/>
    </row>
    <row r="38" spans="1:11" s="11" customFormat="1" ht="18" customHeight="1">
      <c r="A38" s="39" t="s">
        <v>36</v>
      </c>
      <c r="B38" s="40">
        <v>47</v>
      </c>
      <c r="C38" s="40">
        <v>1</v>
      </c>
      <c r="D38" s="40">
        <v>0</v>
      </c>
      <c r="E38" s="40">
        <v>3</v>
      </c>
      <c r="F38" s="40">
        <v>37</v>
      </c>
      <c r="G38" s="40">
        <v>6</v>
      </c>
      <c r="H38" s="40">
        <v>8</v>
      </c>
      <c r="I38" s="40">
        <v>0</v>
      </c>
      <c r="J38" s="40">
        <v>0</v>
      </c>
      <c r="K38" s="427"/>
    </row>
    <row r="39" spans="1:11" s="11" customFormat="1" ht="18" customHeight="1">
      <c r="A39" s="39" t="s">
        <v>20</v>
      </c>
      <c r="B39" s="40">
        <v>6</v>
      </c>
      <c r="C39" s="40">
        <v>0</v>
      </c>
      <c r="D39" s="40">
        <v>0</v>
      </c>
      <c r="E39" s="40">
        <v>0</v>
      </c>
      <c r="F39" s="40">
        <v>6</v>
      </c>
      <c r="G39" s="40">
        <v>0</v>
      </c>
      <c r="H39" s="40">
        <v>0</v>
      </c>
      <c r="I39" s="40">
        <v>0</v>
      </c>
      <c r="J39" s="40">
        <v>0</v>
      </c>
      <c r="K39" s="427"/>
    </row>
    <row r="40" spans="1:11" s="11" customFormat="1" ht="18" customHeight="1">
      <c r="A40" s="39" t="s">
        <v>19</v>
      </c>
      <c r="B40" s="40">
        <v>20</v>
      </c>
      <c r="C40" s="40">
        <v>0</v>
      </c>
      <c r="D40" s="40">
        <v>0</v>
      </c>
      <c r="E40" s="40">
        <v>0</v>
      </c>
      <c r="F40" s="40">
        <v>20</v>
      </c>
      <c r="G40" s="40">
        <v>0</v>
      </c>
      <c r="H40" s="40">
        <v>0</v>
      </c>
      <c r="I40" s="40">
        <v>0</v>
      </c>
      <c r="J40" s="40">
        <v>0</v>
      </c>
      <c r="K40" s="427"/>
    </row>
    <row r="41" spans="1:11" s="11" customFormat="1" ht="18" customHeight="1">
      <c r="A41" s="39" t="s">
        <v>37</v>
      </c>
      <c r="B41" s="40">
        <v>23</v>
      </c>
      <c r="C41" s="40">
        <v>6</v>
      </c>
      <c r="D41" s="40">
        <v>1</v>
      </c>
      <c r="E41" s="40">
        <v>10</v>
      </c>
      <c r="F41" s="40">
        <v>0</v>
      </c>
      <c r="G41" s="40">
        <v>6</v>
      </c>
      <c r="H41" s="40">
        <v>0</v>
      </c>
      <c r="I41" s="40">
        <v>0</v>
      </c>
      <c r="J41" s="40">
        <v>0</v>
      </c>
      <c r="K41" s="427"/>
    </row>
    <row r="42" spans="1:11" s="11" customFormat="1" ht="18" customHeight="1">
      <c r="A42" s="39" t="s">
        <v>11</v>
      </c>
      <c r="B42" s="40">
        <v>57</v>
      </c>
      <c r="C42" s="40" t="s">
        <v>65</v>
      </c>
      <c r="D42" s="40" t="s">
        <v>65</v>
      </c>
      <c r="E42" s="40" t="s">
        <v>65</v>
      </c>
      <c r="F42" s="40" t="s">
        <v>65</v>
      </c>
      <c r="G42" s="40" t="s">
        <v>65</v>
      </c>
      <c r="H42" s="40">
        <v>21</v>
      </c>
      <c r="I42" s="40">
        <v>2</v>
      </c>
      <c r="J42" s="40">
        <v>0</v>
      </c>
      <c r="K42" s="427"/>
    </row>
    <row r="43" spans="1:11" s="11" customFormat="1" ht="18" customHeight="1">
      <c r="A43" s="39" t="s">
        <v>38</v>
      </c>
      <c r="B43" s="40">
        <v>20</v>
      </c>
      <c r="C43" s="40">
        <v>6</v>
      </c>
      <c r="D43" s="40">
        <v>0</v>
      </c>
      <c r="E43" s="40">
        <v>5</v>
      </c>
      <c r="F43" s="40">
        <v>1</v>
      </c>
      <c r="G43" s="40">
        <v>8</v>
      </c>
      <c r="H43" s="40">
        <v>7</v>
      </c>
      <c r="I43" s="40">
        <v>0</v>
      </c>
      <c r="J43" s="40">
        <v>0</v>
      </c>
      <c r="K43" s="427"/>
    </row>
    <row r="44" spans="1:11" s="11" customFormat="1" ht="18" customHeight="1">
      <c r="A44" s="39" t="s">
        <v>39</v>
      </c>
      <c r="B44" s="40">
        <v>30</v>
      </c>
      <c r="C44" s="40">
        <v>9</v>
      </c>
      <c r="D44" s="40">
        <v>3</v>
      </c>
      <c r="E44" s="40">
        <v>9</v>
      </c>
      <c r="F44" s="40">
        <v>4</v>
      </c>
      <c r="G44" s="40">
        <v>5</v>
      </c>
      <c r="H44" s="40">
        <v>0</v>
      </c>
      <c r="I44" s="40">
        <v>0</v>
      </c>
      <c r="J44" s="40">
        <v>0</v>
      </c>
      <c r="K44" s="427"/>
    </row>
    <row r="45" spans="1:10" ht="24" customHeight="1">
      <c r="A45" s="39" t="s">
        <v>217</v>
      </c>
      <c r="B45" s="24">
        <f aca="true" t="shared" si="0" ref="B45:J45">SUM(B4:B44)</f>
        <v>1495</v>
      </c>
      <c r="C45" s="5">
        <f t="shared" si="0"/>
        <v>144</v>
      </c>
      <c r="D45" s="5">
        <f t="shared" si="0"/>
        <v>20</v>
      </c>
      <c r="E45" s="5">
        <f t="shared" si="0"/>
        <v>369</v>
      </c>
      <c r="F45" s="5">
        <f t="shared" si="0"/>
        <v>828</v>
      </c>
      <c r="G45" s="5">
        <f t="shared" si="0"/>
        <v>120</v>
      </c>
      <c r="H45" s="5">
        <f t="shared" si="0"/>
        <v>352</v>
      </c>
      <c r="I45" s="5">
        <f t="shared" si="0"/>
        <v>29</v>
      </c>
      <c r="J45" s="5">
        <f t="shared" si="0"/>
        <v>1</v>
      </c>
    </row>
    <row r="46" spans="1:10" ht="17.25" customHeight="1">
      <c r="A46" s="7"/>
      <c r="C46" s="58">
        <f>C45/B45</f>
        <v>0.09632107023411371</v>
      </c>
      <c r="D46" s="58">
        <f>D45/B45</f>
        <v>0.013377926421404682</v>
      </c>
      <c r="E46" s="58">
        <f>E45/B45</f>
        <v>0.2468227424749164</v>
      </c>
      <c r="F46" s="58">
        <f>F45/B45</f>
        <v>0.5538461538461539</v>
      </c>
      <c r="G46" s="58">
        <f>G45/B45</f>
        <v>0.0802675585284281</v>
      </c>
      <c r="H46" s="13"/>
      <c r="I46" s="13"/>
      <c r="J46" s="13"/>
    </row>
    <row r="47" spans="1:8" ht="24" customHeight="1">
      <c r="A47" s="7"/>
      <c r="B47" s="31"/>
      <c r="C47" s="57"/>
      <c r="D47" s="57"/>
      <c r="E47" s="57"/>
      <c r="F47" s="33"/>
      <c r="G47" s="33"/>
      <c r="H47" s="1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2">
    <mergeCell ref="B2:G2"/>
    <mergeCell ref="H2:J2"/>
  </mergeCells>
  <printOptions/>
  <pageMargins left="0.62" right="0.1968503937007874" top="0.5511811023622047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4" sqref="A44"/>
    </sheetView>
  </sheetViews>
  <sheetFormatPr defaultColWidth="8.72265625" defaultRowHeight="18.75"/>
  <cols>
    <col min="1" max="1" width="11.72265625" style="0" customWidth="1"/>
    <col min="2" max="31" width="4.6328125" style="0" customWidth="1"/>
  </cols>
  <sheetData>
    <row r="1" spans="2:31" ht="32.25" customHeight="1">
      <c r="B1" s="52" t="s">
        <v>173</v>
      </c>
      <c r="AE1" s="1"/>
    </row>
    <row r="2" spans="3:31" ht="19.5" customHeight="1" thickBot="1">
      <c r="C2" s="33" t="s">
        <v>262</v>
      </c>
      <c r="AE2" s="1"/>
    </row>
    <row r="3" spans="1:31" ht="35.25" customHeight="1">
      <c r="A3" s="59"/>
      <c r="B3" s="487" t="s">
        <v>165</v>
      </c>
      <c r="C3" s="488"/>
      <c r="D3" s="488"/>
      <c r="E3" s="488"/>
      <c r="F3" s="488"/>
      <c r="G3" s="489"/>
      <c r="H3" s="487" t="s">
        <v>275</v>
      </c>
      <c r="I3" s="488"/>
      <c r="J3" s="488"/>
      <c r="K3" s="488"/>
      <c r="L3" s="488"/>
      <c r="M3" s="489"/>
      <c r="N3" s="487" t="s">
        <v>169</v>
      </c>
      <c r="O3" s="488"/>
      <c r="P3" s="488"/>
      <c r="Q3" s="488"/>
      <c r="R3" s="488"/>
      <c r="S3" s="489"/>
      <c r="T3" s="487" t="s">
        <v>170</v>
      </c>
      <c r="U3" s="488"/>
      <c r="V3" s="488"/>
      <c r="W3" s="488"/>
      <c r="X3" s="488"/>
      <c r="Y3" s="489"/>
      <c r="Z3" s="487" t="s">
        <v>168</v>
      </c>
      <c r="AA3" s="488"/>
      <c r="AB3" s="488"/>
      <c r="AC3" s="488"/>
      <c r="AD3" s="488"/>
      <c r="AE3" s="489"/>
    </row>
    <row r="4" spans="1:31" s="11" customFormat="1" ht="28.5" customHeight="1" thickBot="1">
      <c r="A4" s="261" t="s">
        <v>0</v>
      </c>
      <c r="B4" s="262" t="s">
        <v>166</v>
      </c>
      <c r="C4" s="263" t="s">
        <v>167</v>
      </c>
      <c r="D4" s="264" t="s">
        <v>175</v>
      </c>
      <c r="E4" s="265" t="s">
        <v>181</v>
      </c>
      <c r="F4" s="263" t="s">
        <v>210</v>
      </c>
      <c r="G4" s="266" t="s">
        <v>269</v>
      </c>
      <c r="H4" s="267" t="s">
        <v>166</v>
      </c>
      <c r="I4" s="263" t="s">
        <v>167</v>
      </c>
      <c r="J4" s="264" t="s">
        <v>175</v>
      </c>
      <c r="K4" s="268" t="s">
        <v>181</v>
      </c>
      <c r="L4" s="263" t="s">
        <v>210</v>
      </c>
      <c r="M4" s="266" t="s">
        <v>269</v>
      </c>
      <c r="N4" s="267" t="s">
        <v>166</v>
      </c>
      <c r="O4" s="269" t="s">
        <v>167</v>
      </c>
      <c r="P4" s="264" t="s">
        <v>175</v>
      </c>
      <c r="Q4" s="268" t="s">
        <v>181</v>
      </c>
      <c r="R4" s="263" t="s">
        <v>210</v>
      </c>
      <c r="S4" s="270" t="s">
        <v>269</v>
      </c>
      <c r="T4" s="267" t="s">
        <v>166</v>
      </c>
      <c r="U4" s="263" t="s">
        <v>167</v>
      </c>
      <c r="V4" s="264" t="s">
        <v>175</v>
      </c>
      <c r="W4" s="268" t="s">
        <v>181</v>
      </c>
      <c r="X4" s="263" t="s">
        <v>210</v>
      </c>
      <c r="Y4" s="266" t="s">
        <v>269</v>
      </c>
      <c r="Z4" s="267" t="s">
        <v>166</v>
      </c>
      <c r="AA4" s="263" t="s">
        <v>167</v>
      </c>
      <c r="AB4" s="269" t="s">
        <v>175</v>
      </c>
      <c r="AC4" s="265" t="s">
        <v>181</v>
      </c>
      <c r="AD4" s="263" t="s">
        <v>210</v>
      </c>
      <c r="AE4" s="271" t="s">
        <v>269</v>
      </c>
    </row>
    <row r="5" spans="1:31" s="11" customFormat="1" ht="18" customHeight="1">
      <c r="A5" s="328" t="s">
        <v>1</v>
      </c>
      <c r="B5" s="329">
        <v>6479</v>
      </c>
      <c r="C5" s="334" t="s">
        <v>65</v>
      </c>
      <c r="D5" s="334" t="s">
        <v>65</v>
      </c>
      <c r="E5" s="334" t="s">
        <v>65</v>
      </c>
      <c r="F5" s="334" t="s">
        <v>65</v>
      </c>
      <c r="G5" s="335" t="s">
        <v>65</v>
      </c>
      <c r="H5" s="332">
        <v>9785</v>
      </c>
      <c r="I5" s="334" t="s">
        <v>65</v>
      </c>
      <c r="J5" s="334" t="s">
        <v>65</v>
      </c>
      <c r="K5" s="334" t="s">
        <v>65</v>
      </c>
      <c r="L5" s="334" t="s">
        <v>65</v>
      </c>
      <c r="M5" s="335" t="s">
        <v>65</v>
      </c>
      <c r="N5" s="333">
        <v>347</v>
      </c>
      <c r="O5" s="336" t="s">
        <v>65</v>
      </c>
      <c r="P5" s="336" t="s">
        <v>65</v>
      </c>
      <c r="Q5" s="336" t="s">
        <v>65</v>
      </c>
      <c r="R5" s="336" t="s">
        <v>65</v>
      </c>
      <c r="S5" s="337" t="s">
        <v>65</v>
      </c>
      <c r="T5" s="332">
        <v>3</v>
      </c>
      <c r="U5" s="330" t="s">
        <v>65</v>
      </c>
      <c r="V5" s="330" t="s">
        <v>65</v>
      </c>
      <c r="W5" s="330" t="s">
        <v>65</v>
      </c>
      <c r="X5" s="330" t="s">
        <v>65</v>
      </c>
      <c r="Y5" s="331" t="s">
        <v>65</v>
      </c>
      <c r="Z5" s="332">
        <v>379</v>
      </c>
      <c r="AA5" s="336" t="s">
        <v>65</v>
      </c>
      <c r="AB5" s="336" t="s">
        <v>65</v>
      </c>
      <c r="AC5" s="336" t="s">
        <v>65</v>
      </c>
      <c r="AD5" s="336" t="s">
        <v>65</v>
      </c>
      <c r="AE5" s="337" t="s">
        <v>65</v>
      </c>
    </row>
    <row r="6" spans="1:31" s="11" customFormat="1" ht="18" customHeight="1">
      <c r="A6" s="217" t="s">
        <v>21</v>
      </c>
      <c r="B6" s="246">
        <v>313</v>
      </c>
      <c r="C6" s="247">
        <v>172</v>
      </c>
      <c r="D6" s="248">
        <v>188</v>
      </c>
      <c r="E6" s="249">
        <v>217</v>
      </c>
      <c r="F6" s="247">
        <v>323</v>
      </c>
      <c r="G6" s="250">
        <v>303</v>
      </c>
      <c r="H6" s="251">
        <v>700</v>
      </c>
      <c r="I6" s="247">
        <v>16</v>
      </c>
      <c r="J6" s="248">
        <v>73</v>
      </c>
      <c r="K6" s="249">
        <v>114</v>
      </c>
      <c r="L6" s="247">
        <v>460</v>
      </c>
      <c r="M6" s="250">
        <v>182</v>
      </c>
      <c r="N6" s="251">
        <v>20</v>
      </c>
      <c r="O6" s="247">
        <v>0</v>
      </c>
      <c r="P6" s="248">
        <v>2</v>
      </c>
      <c r="Q6" s="249">
        <v>5</v>
      </c>
      <c r="R6" s="247">
        <v>13</v>
      </c>
      <c r="S6" s="250">
        <v>5</v>
      </c>
      <c r="T6" s="251">
        <v>1</v>
      </c>
      <c r="U6" s="247">
        <v>2</v>
      </c>
      <c r="V6" s="248">
        <v>0</v>
      </c>
      <c r="W6" s="249">
        <v>0</v>
      </c>
      <c r="X6" s="247">
        <v>0</v>
      </c>
      <c r="Y6" s="252">
        <v>0</v>
      </c>
      <c r="Z6" s="251">
        <v>34</v>
      </c>
      <c r="AA6" s="247">
        <v>1</v>
      </c>
      <c r="AB6" s="248">
        <v>6</v>
      </c>
      <c r="AC6" s="249">
        <v>5</v>
      </c>
      <c r="AD6" s="247">
        <v>6</v>
      </c>
      <c r="AE6" s="218">
        <v>13</v>
      </c>
    </row>
    <row r="7" spans="1:31" s="11" customFormat="1" ht="18" customHeight="1">
      <c r="A7" s="217" t="s">
        <v>22</v>
      </c>
      <c r="B7" s="246">
        <v>541</v>
      </c>
      <c r="C7" s="247">
        <v>324</v>
      </c>
      <c r="D7" s="248">
        <v>336</v>
      </c>
      <c r="E7" s="249">
        <v>332</v>
      </c>
      <c r="F7" s="247">
        <v>330</v>
      </c>
      <c r="G7" s="250">
        <v>330</v>
      </c>
      <c r="H7" s="251">
        <v>1047</v>
      </c>
      <c r="I7" s="247">
        <v>17</v>
      </c>
      <c r="J7" s="248">
        <v>105</v>
      </c>
      <c r="K7" s="249">
        <v>198</v>
      </c>
      <c r="L7" s="247">
        <v>276</v>
      </c>
      <c r="M7" s="250">
        <v>276</v>
      </c>
      <c r="N7" s="251">
        <v>31</v>
      </c>
      <c r="O7" s="247">
        <v>5</v>
      </c>
      <c r="P7" s="248">
        <v>4</v>
      </c>
      <c r="Q7" s="249">
        <v>10</v>
      </c>
      <c r="R7" s="247">
        <v>6</v>
      </c>
      <c r="S7" s="250">
        <v>6</v>
      </c>
      <c r="T7" s="251">
        <v>0</v>
      </c>
      <c r="U7" s="247">
        <v>0</v>
      </c>
      <c r="V7" s="248">
        <v>0</v>
      </c>
      <c r="W7" s="249">
        <v>0</v>
      </c>
      <c r="X7" s="247">
        <v>0</v>
      </c>
      <c r="Y7" s="252">
        <v>0</v>
      </c>
      <c r="Z7" s="251">
        <v>0</v>
      </c>
      <c r="AA7" s="247">
        <v>2</v>
      </c>
      <c r="AB7" s="248">
        <v>4</v>
      </c>
      <c r="AC7" s="249">
        <v>6</v>
      </c>
      <c r="AD7" s="247">
        <v>4</v>
      </c>
      <c r="AE7" s="218">
        <v>4</v>
      </c>
    </row>
    <row r="8" spans="1:31" s="11" customFormat="1" ht="18" customHeight="1">
      <c r="A8" s="217" t="s">
        <v>23</v>
      </c>
      <c r="B8" s="246">
        <v>183</v>
      </c>
      <c r="C8" s="247">
        <v>121</v>
      </c>
      <c r="D8" s="248">
        <v>108</v>
      </c>
      <c r="E8" s="249">
        <v>121</v>
      </c>
      <c r="F8" s="247">
        <v>117</v>
      </c>
      <c r="G8" s="250">
        <v>123</v>
      </c>
      <c r="H8" s="251">
        <v>348</v>
      </c>
      <c r="I8" s="247">
        <v>18</v>
      </c>
      <c r="J8" s="248">
        <v>42</v>
      </c>
      <c r="K8" s="249">
        <v>77</v>
      </c>
      <c r="L8" s="247">
        <v>106</v>
      </c>
      <c r="M8" s="250">
        <v>126</v>
      </c>
      <c r="N8" s="251">
        <v>28</v>
      </c>
      <c r="O8" s="247">
        <v>0</v>
      </c>
      <c r="P8" s="248">
        <v>2</v>
      </c>
      <c r="Q8" s="249">
        <v>4</v>
      </c>
      <c r="R8" s="247">
        <v>9</v>
      </c>
      <c r="S8" s="250">
        <v>8</v>
      </c>
      <c r="T8" s="251">
        <v>1</v>
      </c>
      <c r="U8" s="247">
        <v>0</v>
      </c>
      <c r="V8" s="248">
        <v>0</v>
      </c>
      <c r="W8" s="249">
        <v>1</v>
      </c>
      <c r="X8" s="247">
        <v>2</v>
      </c>
      <c r="Y8" s="252">
        <v>0</v>
      </c>
      <c r="Z8" s="251">
        <v>12</v>
      </c>
      <c r="AA8" s="247">
        <v>1</v>
      </c>
      <c r="AB8" s="248">
        <v>1</v>
      </c>
      <c r="AC8" s="249">
        <v>1</v>
      </c>
      <c r="AD8" s="247">
        <v>3</v>
      </c>
      <c r="AE8" s="218">
        <v>6</v>
      </c>
    </row>
    <row r="9" spans="1:31" s="11" customFormat="1" ht="18" customHeight="1">
      <c r="A9" s="217" t="s">
        <v>3</v>
      </c>
      <c r="B9" s="246">
        <v>111</v>
      </c>
      <c r="C9" s="247">
        <v>45</v>
      </c>
      <c r="D9" s="248">
        <v>54</v>
      </c>
      <c r="E9" s="249">
        <v>60</v>
      </c>
      <c r="F9" s="247">
        <v>63</v>
      </c>
      <c r="G9" s="250">
        <v>81</v>
      </c>
      <c r="H9" s="251">
        <v>256</v>
      </c>
      <c r="I9" s="247">
        <v>9</v>
      </c>
      <c r="J9" s="248">
        <v>31</v>
      </c>
      <c r="K9" s="249">
        <v>55</v>
      </c>
      <c r="L9" s="247">
        <v>54</v>
      </c>
      <c r="M9" s="250">
        <v>67</v>
      </c>
      <c r="N9" s="251">
        <v>14</v>
      </c>
      <c r="O9" s="247">
        <v>1</v>
      </c>
      <c r="P9" s="248">
        <v>0</v>
      </c>
      <c r="Q9" s="249">
        <v>6</v>
      </c>
      <c r="R9" s="247">
        <v>0</v>
      </c>
      <c r="S9" s="250">
        <v>2</v>
      </c>
      <c r="T9" s="251">
        <v>0</v>
      </c>
      <c r="U9" s="247">
        <v>0</v>
      </c>
      <c r="V9" s="248">
        <v>0</v>
      </c>
      <c r="W9" s="249">
        <v>0</v>
      </c>
      <c r="X9" s="247">
        <v>0</v>
      </c>
      <c r="Y9" s="252">
        <v>0</v>
      </c>
      <c r="Z9" s="251">
        <v>0</v>
      </c>
      <c r="AA9" s="247">
        <v>0</v>
      </c>
      <c r="AB9" s="248">
        <v>1</v>
      </c>
      <c r="AC9" s="249">
        <v>1</v>
      </c>
      <c r="AD9" s="247">
        <v>1</v>
      </c>
      <c r="AE9" s="218">
        <v>2</v>
      </c>
    </row>
    <row r="10" spans="1:31" s="11" customFormat="1" ht="18" customHeight="1">
      <c r="A10" s="217" t="s">
        <v>4</v>
      </c>
      <c r="B10" s="246">
        <v>417</v>
      </c>
      <c r="C10" s="247">
        <v>218</v>
      </c>
      <c r="D10" s="248">
        <v>218</v>
      </c>
      <c r="E10" s="249">
        <v>304</v>
      </c>
      <c r="F10" s="247">
        <v>292</v>
      </c>
      <c r="G10" s="250">
        <v>209</v>
      </c>
      <c r="H10" s="251">
        <v>898</v>
      </c>
      <c r="I10" s="247">
        <v>27</v>
      </c>
      <c r="J10" s="248">
        <v>58</v>
      </c>
      <c r="K10" s="249">
        <v>95</v>
      </c>
      <c r="L10" s="247">
        <v>95</v>
      </c>
      <c r="M10" s="250">
        <v>99</v>
      </c>
      <c r="N10" s="251">
        <v>27</v>
      </c>
      <c r="O10" s="247">
        <v>2</v>
      </c>
      <c r="P10" s="248">
        <v>5</v>
      </c>
      <c r="Q10" s="249">
        <v>10</v>
      </c>
      <c r="R10" s="247">
        <v>4</v>
      </c>
      <c r="S10" s="250">
        <v>5</v>
      </c>
      <c r="T10" s="251">
        <v>1</v>
      </c>
      <c r="U10" s="247">
        <v>0</v>
      </c>
      <c r="V10" s="248">
        <v>0</v>
      </c>
      <c r="W10" s="249">
        <v>0</v>
      </c>
      <c r="X10" s="247">
        <v>1</v>
      </c>
      <c r="Y10" s="252">
        <v>1</v>
      </c>
      <c r="Z10" s="251">
        <v>39</v>
      </c>
      <c r="AA10" s="247">
        <v>5</v>
      </c>
      <c r="AB10" s="248">
        <v>0</v>
      </c>
      <c r="AC10" s="249">
        <v>6</v>
      </c>
      <c r="AD10" s="247">
        <v>3</v>
      </c>
      <c r="AE10" s="218">
        <v>4</v>
      </c>
    </row>
    <row r="11" spans="1:31" s="11" customFormat="1" ht="18" customHeight="1">
      <c r="A11" s="217" t="s">
        <v>5</v>
      </c>
      <c r="B11" s="246">
        <v>228</v>
      </c>
      <c r="C11" s="247">
        <v>186</v>
      </c>
      <c r="D11" s="248">
        <v>217</v>
      </c>
      <c r="E11" s="249">
        <v>210</v>
      </c>
      <c r="F11" s="247">
        <v>226</v>
      </c>
      <c r="G11" s="250">
        <v>254</v>
      </c>
      <c r="H11" s="251">
        <v>369</v>
      </c>
      <c r="I11" s="247">
        <v>27</v>
      </c>
      <c r="J11" s="248">
        <v>79</v>
      </c>
      <c r="K11" s="249">
        <v>103</v>
      </c>
      <c r="L11" s="247">
        <v>106</v>
      </c>
      <c r="M11" s="250">
        <v>122</v>
      </c>
      <c r="N11" s="251">
        <v>12</v>
      </c>
      <c r="O11" s="247">
        <v>2</v>
      </c>
      <c r="P11" s="248">
        <v>3</v>
      </c>
      <c r="Q11" s="249">
        <v>7</v>
      </c>
      <c r="R11" s="247">
        <v>9</v>
      </c>
      <c r="S11" s="250">
        <v>9</v>
      </c>
      <c r="T11" s="251">
        <v>0</v>
      </c>
      <c r="U11" s="247">
        <v>0</v>
      </c>
      <c r="V11" s="248">
        <v>0</v>
      </c>
      <c r="W11" s="249">
        <v>18</v>
      </c>
      <c r="X11" s="247">
        <v>1</v>
      </c>
      <c r="Y11" s="252">
        <v>0</v>
      </c>
      <c r="Z11" s="251">
        <v>1</v>
      </c>
      <c r="AA11" s="247">
        <v>4</v>
      </c>
      <c r="AB11" s="248">
        <v>5</v>
      </c>
      <c r="AC11" s="249">
        <v>4</v>
      </c>
      <c r="AD11" s="247">
        <v>7</v>
      </c>
      <c r="AE11" s="218">
        <v>11</v>
      </c>
    </row>
    <row r="12" spans="1:31" s="11" customFormat="1" ht="18" customHeight="1">
      <c r="A12" s="217" t="s">
        <v>9</v>
      </c>
      <c r="B12" s="246">
        <v>48</v>
      </c>
      <c r="C12" s="247">
        <v>41</v>
      </c>
      <c r="D12" s="248">
        <v>3</v>
      </c>
      <c r="E12" s="249">
        <v>6</v>
      </c>
      <c r="F12" s="219" t="s">
        <v>218</v>
      </c>
      <c r="G12" s="220">
        <v>10</v>
      </c>
      <c r="H12" s="251">
        <v>5</v>
      </c>
      <c r="I12" s="247">
        <v>1</v>
      </c>
      <c r="J12" s="248">
        <v>8</v>
      </c>
      <c r="K12" s="249">
        <v>28</v>
      </c>
      <c r="L12" s="219" t="s">
        <v>218</v>
      </c>
      <c r="M12" s="220">
        <v>41</v>
      </c>
      <c r="N12" s="251">
        <v>0</v>
      </c>
      <c r="O12" s="247">
        <v>0</v>
      </c>
      <c r="P12" s="248">
        <v>0</v>
      </c>
      <c r="Q12" s="249">
        <v>1</v>
      </c>
      <c r="R12" s="219" t="s">
        <v>218</v>
      </c>
      <c r="S12" s="220">
        <v>3</v>
      </c>
      <c r="T12" s="251">
        <v>0</v>
      </c>
      <c r="U12" s="247">
        <v>0</v>
      </c>
      <c r="V12" s="248">
        <v>0</v>
      </c>
      <c r="W12" s="249">
        <v>0</v>
      </c>
      <c r="X12" s="219" t="s">
        <v>218</v>
      </c>
      <c r="Y12" s="218">
        <v>0</v>
      </c>
      <c r="Z12" s="251">
        <v>1</v>
      </c>
      <c r="AA12" s="247">
        <v>1</v>
      </c>
      <c r="AB12" s="248">
        <v>1</v>
      </c>
      <c r="AC12" s="249">
        <v>0</v>
      </c>
      <c r="AD12" s="219" t="s">
        <v>218</v>
      </c>
      <c r="AE12" s="218">
        <v>0</v>
      </c>
    </row>
    <row r="13" spans="1:31" s="11" customFormat="1" ht="18" customHeight="1">
      <c r="A13" s="217" t="s">
        <v>24</v>
      </c>
      <c r="B13" s="246"/>
      <c r="C13" s="247">
        <v>26</v>
      </c>
      <c r="D13" s="248">
        <v>28</v>
      </c>
      <c r="E13" s="249">
        <v>14</v>
      </c>
      <c r="F13" s="247">
        <v>14</v>
      </c>
      <c r="G13" s="250">
        <v>13</v>
      </c>
      <c r="H13" s="251" t="s">
        <v>270</v>
      </c>
      <c r="I13" s="247">
        <v>0</v>
      </c>
      <c r="J13" s="248">
        <v>0</v>
      </c>
      <c r="K13" s="249">
        <v>18</v>
      </c>
      <c r="L13" s="247">
        <v>22</v>
      </c>
      <c r="M13" s="250">
        <v>27</v>
      </c>
      <c r="N13" s="251" t="s">
        <v>270</v>
      </c>
      <c r="O13" s="247">
        <v>0</v>
      </c>
      <c r="P13" s="248">
        <v>0</v>
      </c>
      <c r="Q13" s="249">
        <v>6</v>
      </c>
      <c r="R13" s="247">
        <v>1</v>
      </c>
      <c r="S13" s="250">
        <v>3</v>
      </c>
      <c r="T13" s="251" t="s">
        <v>270</v>
      </c>
      <c r="U13" s="247">
        <v>0</v>
      </c>
      <c r="V13" s="248">
        <v>0</v>
      </c>
      <c r="W13" s="249">
        <v>0</v>
      </c>
      <c r="X13" s="247">
        <v>0</v>
      </c>
      <c r="Y13" s="252">
        <v>1</v>
      </c>
      <c r="Z13" s="251" t="s">
        <v>270</v>
      </c>
      <c r="AA13" s="247">
        <v>0</v>
      </c>
      <c r="AB13" s="248">
        <v>0</v>
      </c>
      <c r="AC13" s="249">
        <v>0</v>
      </c>
      <c r="AD13" s="247">
        <v>3</v>
      </c>
      <c r="AE13" s="218">
        <v>1</v>
      </c>
    </row>
    <row r="14" spans="1:31" s="11" customFormat="1" ht="18" customHeight="1">
      <c r="A14" s="217" t="s">
        <v>14</v>
      </c>
      <c r="B14" s="246">
        <v>0</v>
      </c>
      <c r="C14" s="249">
        <v>0</v>
      </c>
      <c r="D14" s="248">
        <v>9</v>
      </c>
      <c r="E14" s="249">
        <v>6</v>
      </c>
      <c r="F14" s="247" t="s">
        <v>63</v>
      </c>
      <c r="G14" s="252" t="s">
        <v>63</v>
      </c>
      <c r="H14" s="251">
        <v>0</v>
      </c>
      <c r="I14" s="251">
        <v>0</v>
      </c>
      <c r="J14" s="248">
        <v>14</v>
      </c>
      <c r="K14" s="249">
        <v>15</v>
      </c>
      <c r="L14" s="247" t="s">
        <v>63</v>
      </c>
      <c r="M14" s="252" t="s">
        <v>63</v>
      </c>
      <c r="N14" s="251">
        <v>0</v>
      </c>
      <c r="O14" s="249">
        <v>0</v>
      </c>
      <c r="P14" s="248">
        <v>1</v>
      </c>
      <c r="Q14" s="249">
        <v>2</v>
      </c>
      <c r="R14" s="247" t="s">
        <v>63</v>
      </c>
      <c r="S14" s="252" t="s">
        <v>63</v>
      </c>
      <c r="T14" s="251">
        <v>0</v>
      </c>
      <c r="U14" s="251">
        <v>0</v>
      </c>
      <c r="V14" s="248">
        <v>0</v>
      </c>
      <c r="W14" s="249">
        <v>0</v>
      </c>
      <c r="X14" s="247" t="s">
        <v>63</v>
      </c>
      <c r="Y14" s="252" t="s">
        <v>63</v>
      </c>
      <c r="Z14" s="246">
        <v>0</v>
      </c>
      <c r="AA14" s="248">
        <v>0</v>
      </c>
      <c r="AB14" s="248">
        <v>1</v>
      </c>
      <c r="AC14" s="248">
        <v>1</v>
      </c>
      <c r="AD14" s="247" t="s">
        <v>63</v>
      </c>
      <c r="AE14" s="252" t="s">
        <v>63</v>
      </c>
    </row>
    <row r="15" spans="1:31" s="66" customFormat="1" ht="18" customHeight="1">
      <c r="A15" s="417" t="s">
        <v>13</v>
      </c>
      <c r="B15" s="221" t="s">
        <v>128</v>
      </c>
      <c r="C15" s="222" t="s">
        <v>128</v>
      </c>
      <c r="D15" s="222" t="s">
        <v>128</v>
      </c>
      <c r="E15" s="223" t="s">
        <v>128</v>
      </c>
      <c r="F15" s="219" t="s">
        <v>218</v>
      </c>
      <c r="G15" s="218" t="s">
        <v>218</v>
      </c>
      <c r="H15" s="221" t="s">
        <v>128</v>
      </c>
      <c r="I15" s="222" t="s">
        <v>128</v>
      </c>
      <c r="J15" s="222" t="s">
        <v>128</v>
      </c>
      <c r="K15" s="223" t="s">
        <v>128</v>
      </c>
      <c r="L15" s="219" t="s">
        <v>218</v>
      </c>
      <c r="M15" s="218" t="s">
        <v>218</v>
      </c>
      <c r="N15" s="221" t="s">
        <v>128</v>
      </c>
      <c r="O15" s="222" t="s">
        <v>128</v>
      </c>
      <c r="P15" s="222" t="s">
        <v>128</v>
      </c>
      <c r="Q15" s="223" t="s">
        <v>128</v>
      </c>
      <c r="R15" s="219" t="s">
        <v>218</v>
      </c>
      <c r="S15" s="218" t="s">
        <v>218</v>
      </c>
      <c r="T15" s="221" t="s">
        <v>128</v>
      </c>
      <c r="U15" s="222" t="s">
        <v>128</v>
      </c>
      <c r="V15" s="222" t="s">
        <v>128</v>
      </c>
      <c r="W15" s="223" t="s">
        <v>128</v>
      </c>
      <c r="X15" s="219" t="s">
        <v>218</v>
      </c>
      <c r="Y15" s="218" t="s">
        <v>218</v>
      </c>
      <c r="Z15" s="221" t="s">
        <v>128</v>
      </c>
      <c r="AA15" s="222" t="s">
        <v>128</v>
      </c>
      <c r="AB15" s="222" t="s">
        <v>128</v>
      </c>
      <c r="AC15" s="223" t="s">
        <v>128</v>
      </c>
      <c r="AD15" s="219" t="s">
        <v>218</v>
      </c>
      <c r="AE15" s="218" t="s">
        <v>218</v>
      </c>
    </row>
    <row r="16" spans="1:31" s="11" customFormat="1" ht="18" customHeight="1">
      <c r="A16" s="217" t="s">
        <v>2</v>
      </c>
      <c r="B16" s="221">
        <v>0</v>
      </c>
      <c r="C16" s="222">
        <v>71</v>
      </c>
      <c r="D16" s="222">
        <v>102</v>
      </c>
      <c r="E16" s="223">
        <v>137</v>
      </c>
      <c r="F16" s="219">
        <v>152</v>
      </c>
      <c r="G16" s="220">
        <v>185</v>
      </c>
      <c r="H16" s="224">
        <v>0</v>
      </c>
      <c r="I16" s="222">
        <v>11</v>
      </c>
      <c r="J16" s="222">
        <v>37</v>
      </c>
      <c r="K16" s="223">
        <v>57</v>
      </c>
      <c r="L16" s="219">
        <v>65</v>
      </c>
      <c r="M16" s="220">
        <v>110</v>
      </c>
      <c r="N16" s="224" t="s">
        <v>128</v>
      </c>
      <c r="O16" s="222" t="s">
        <v>128</v>
      </c>
      <c r="P16" s="222" t="s">
        <v>128</v>
      </c>
      <c r="Q16" s="223">
        <v>3</v>
      </c>
      <c r="R16" s="219">
        <v>3</v>
      </c>
      <c r="S16" s="220">
        <v>4</v>
      </c>
      <c r="T16" s="224" t="s">
        <v>128</v>
      </c>
      <c r="U16" s="222" t="s">
        <v>128</v>
      </c>
      <c r="V16" s="222" t="s">
        <v>128</v>
      </c>
      <c r="W16" s="223" t="s">
        <v>128</v>
      </c>
      <c r="X16" s="219" t="s">
        <v>218</v>
      </c>
      <c r="Y16" s="218" t="s">
        <v>218</v>
      </c>
      <c r="Z16" s="224" t="s">
        <v>128</v>
      </c>
      <c r="AA16" s="222">
        <v>5</v>
      </c>
      <c r="AB16" s="222">
        <v>7</v>
      </c>
      <c r="AC16" s="223">
        <v>9</v>
      </c>
      <c r="AD16" s="219">
        <v>10</v>
      </c>
      <c r="AE16" s="218">
        <v>8</v>
      </c>
    </row>
    <row r="17" spans="1:31" s="11" customFormat="1" ht="18" customHeight="1">
      <c r="A17" s="217" t="s">
        <v>10</v>
      </c>
      <c r="B17" s="221">
        <v>6</v>
      </c>
      <c r="C17" s="223">
        <v>13</v>
      </c>
      <c r="D17" s="222">
        <v>18</v>
      </c>
      <c r="E17" s="223">
        <v>7</v>
      </c>
      <c r="F17" s="219">
        <v>38</v>
      </c>
      <c r="G17" s="220">
        <v>45</v>
      </c>
      <c r="H17" s="224">
        <v>24</v>
      </c>
      <c r="I17" s="219">
        <v>7</v>
      </c>
      <c r="J17" s="222">
        <v>25</v>
      </c>
      <c r="K17" s="223">
        <v>3</v>
      </c>
      <c r="L17" s="219">
        <v>63</v>
      </c>
      <c r="M17" s="220">
        <v>67</v>
      </c>
      <c r="N17" s="251">
        <v>1</v>
      </c>
      <c r="O17" s="247">
        <v>0</v>
      </c>
      <c r="P17" s="248">
        <v>2</v>
      </c>
      <c r="Q17" s="249">
        <v>0</v>
      </c>
      <c r="R17" s="247">
        <v>0</v>
      </c>
      <c r="S17" s="250">
        <v>0</v>
      </c>
      <c r="T17" s="251">
        <v>0</v>
      </c>
      <c r="U17" s="247">
        <v>1</v>
      </c>
      <c r="V17" s="248">
        <v>1</v>
      </c>
      <c r="W17" s="249">
        <v>0</v>
      </c>
      <c r="X17" s="247">
        <v>0</v>
      </c>
      <c r="Y17" s="252">
        <v>0</v>
      </c>
      <c r="Z17" s="251">
        <v>0</v>
      </c>
      <c r="AA17" s="247">
        <v>1</v>
      </c>
      <c r="AB17" s="248">
        <v>1</v>
      </c>
      <c r="AC17" s="249">
        <v>0</v>
      </c>
      <c r="AD17" s="247">
        <v>0</v>
      </c>
      <c r="AE17" s="218">
        <v>1</v>
      </c>
    </row>
    <row r="18" spans="1:31" s="11" customFormat="1" ht="18" customHeight="1">
      <c r="A18" s="217" t="s">
        <v>25</v>
      </c>
      <c r="B18" s="221">
        <v>102</v>
      </c>
      <c r="C18" s="219">
        <v>18</v>
      </c>
      <c r="D18" s="222">
        <v>20</v>
      </c>
      <c r="E18" s="223">
        <v>34</v>
      </c>
      <c r="F18" s="219">
        <v>36</v>
      </c>
      <c r="G18" s="220">
        <v>38</v>
      </c>
      <c r="H18" s="224">
        <v>169</v>
      </c>
      <c r="I18" s="219">
        <v>2</v>
      </c>
      <c r="J18" s="222">
        <v>1</v>
      </c>
      <c r="K18" s="223">
        <v>7</v>
      </c>
      <c r="L18" s="219">
        <v>9</v>
      </c>
      <c r="M18" s="220">
        <v>14</v>
      </c>
      <c r="N18" s="251">
        <v>6</v>
      </c>
      <c r="O18" s="247">
        <v>0</v>
      </c>
      <c r="P18" s="248">
        <v>0</v>
      </c>
      <c r="Q18" s="249">
        <v>0</v>
      </c>
      <c r="R18" s="247">
        <v>1</v>
      </c>
      <c r="S18" s="250">
        <v>0</v>
      </c>
      <c r="T18" s="251">
        <v>0</v>
      </c>
      <c r="U18" s="247">
        <v>0</v>
      </c>
      <c r="V18" s="248">
        <v>0</v>
      </c>
      <c r="W18" s="249">
        <v>1</v>
      </c>
      <c r="X18" s="247">
        <v>0</v>
      </c>
      <c r="Y18" s="252">
        <v>0</v>
      </c>
      <c r="Z18" s="251">
        <v>2</v>
      </c>
      <c r="AA18" s="247">
        <v>1</v>
      </c>
      <c r="AB18" s="248">
        <v>2</v>
      </c>
      <c r="AC18" s="249">
        <v>0</v>
      </c>
      <c r="AD18" s="247">
        <v>0</v>
      </c>
      <c r="AE18" s="218">
        <v>3</v>
      </c>
    </row>
    <row r="19" spans="1:31" s="11" customFormat="1" ht="18" customHeight="1">
      <c r="A19" s="217" t="s">
        <v>26</v>
      </c>
      <c r="B19" s="221">
        <v>293</v>
      </c>
      <c r="C19" s="219">
        <v>155</v>
      </c>
      <c r="D19" s="222">
        <v>147</v>
      </c>
      <c r="E19" s="223">
        <v>198</v>
      </c>
      <c r="F19" s="219">
        <v>230</v>
      </c>
      <c r="G19" s="220">
        <v>225</v>
      </c>
      <c r="H19" s="224">
        <v>510</v>
      </c>
      <c r="I19" s="219">
        <v>57</v>
      </c>
      <c r="J19" s="222">
        <v>59</v>
      </c>
      <c r="K19" s="223">
        <v>105</v>
      </c>
      <c r="L19" s="219">
        <v>153</v>
      </c>
      <c r="M19" s="220">
        <v>173</v>
      </c>
      <c r="N19" s="251">
        <v>22</v>
      </c>
      <c r="O19" s="247">
        <v>8</v>
      </c>
      <c r="P19" s="248">
        <v>3</v>
      </c>
      <c r="Q19" s="249">
        <v>5</v>
      </c>
      <c r="R19" s="247">
        <v>7</v>
      </c>
      <c r="S19" s="250">
        <v>7</v>
      </c>
      <c r="T19" s="251">
        <v>1</v>
      </c>
      <c r="U19" s="247">
        <v>0</v>
      </c>
      <c r="V19" s="248">
        <v>0</v>
      </c>
      <c r="W19" s="249">
        <v>0</v>
      </c>
      <c r="X19" s="247">
        <v>0</v>
      </c>
      <c r="Y19" s="252">
        <v>0</v>
      </c>
      <c r="Z19" s="251">
        <v>26</v>
      </c>
      <c r="AA19" s="247">
        <v>6</v>
      </c>
      <c r="AB19" s="248">
        <v>4</v>
      </c>
      <c r="AC19" s="249">
        <v>4</v>
      </c>
      <c r="AD19" s="247">
        <v>12</v>
      </c>
      <c r="AE19" s="218">
        <v>6</v>
      </c>
    </row>
    <row r="20" spans="1:31" s="11" customFormat="1" ht="18" customHeight="1">
      <c r="A20" s="217" t="s">
        <v>27</v>
      </c>
      <c r="B20" s="221">
        <v>99</v>
      </c>
      <c r="C20" s="219">
        <v>41</v>
      </c>
      <c r="D20" s="222">
        <v>21</v>
      </c>
      <c r="E20" s="223">
        <v>19</v>
      </c>
      <c r="F20" s="219">
        <v>45</v>
      </c>
      <c r="G20" s="220">
        <v>53</v>
      </c>
      <c r="H20" s="224">
        <v>182</v>
      </c>
      <c r="I20" s="219">
        <v>12</v>
      </c>
      <c r="J20" s="222">
        <v>24</v>
      </c>
      <c r="K20" s="223">
        <v>26</v>
      </c>
      <c r="L20" s="219">
        <v>76</v>
      </c>
      <c r="M20" s="220">
        <v>104</v>
      </c>
      <c r="N20" s="224">
        <v>4</v>
      </c>
      <c r="O20" s="219">
        <v>1</v>
      </c>
      <c r="P20" s="222">
        <v>1</v>
      </c>
      <c r="Q20" s="223">
        <v>5</v>
      </c>
      <c r="R20" s="219">
        <v>2</v>
      </c>
      <c r="S20" s="220">
        <v>2</v>
      </c>
      <c r="T20" s="224">
        <v>0</v>
      </c>
      <c r="U20" s="219">
        <v>0</v>
      </c>
      <c r="V20" s="222">
        <v>0</v>
      </c>
      <c r="W20" s="223">
        <v>0</v>
      </c>
      <c r="X20" s="219">
        <v>0</v>
      </c>
      <c r="Y20" s="218">
        <v>0</v>
      </c>
      <c r="Z20" s="224">
        <v>6</v>
      </c>
      <c r="AA20" s="219">
        <v>6</v>
      </c>
      <c r="AB20" s="222">
        <v>4</v>
      </c>
      <c r="AC20" s="223">
        <v>4</v>
      </c>
      <c r="AD20" s="219">
        <v>6</v>
      </c>
      <c r="AE20" s="218">
        <v>3</v>
      </c>
    </row>
    <row r="21" spans="1:31" s="11" customFormat="1" ht="18" customHeight="1">
      <c r="A21" s="217" t="s">
        <v>28</v>
      </c>
      <c r="B21" s="399">
        <v>78</v>
      </c>
      <c r="C21" s="400">
        <v>41</v>
      </c>
      <c r="D21" s="400">
        <v>32</v>
      </c>
      <c r="E21" s="401">
        <v>26</v>
      </c>
      <c r="F21" s="401">
        <v>28</v>
      </c>
      <c r="G21" s="402" t="s">
        <v>128</v>
      </c>
      <c r="H21" s="403">
        <v>154</v>
      </c>
      <c r="I21" s="400">
        <v>36</v>
      </c>
      <c r="J21" s="400">
        <v>36</v>
      </c>
      <c r="K21" s="401">
        <v>48</v>
      </c>
      <c r="L21" s="401">
        <v>54</v>
      </c>
      <c r="M21" s="402" t="s">
        <v>128</v>
      </c>
      <c r="N21" s="403">
        <v>12</v>
      </c>
      <c r="O21" s="400">
        <v>20</v>
      </c>
      <c r="P21" s="400">
        <v>0</v>
      </c>
      <c r="Q21" s="401">
        <v>1</v>
      </c>
      <c r="R21" s="401">
        <v>3</v>
      </c>
      <c r="S21" s="402" t="s">
        <v>128</v>
      </c>
      <c r="T21" s="403">
        <v>1</v>
      </c>
      <c r="U21" s="400">
        <v>1</v>
      </c>
      <c r="V21" s="400">
        <v>0</v>
      </c>
      <c r="W21" s="401">
        <v>0</v>
      </c>
      <c r="X21" s="401">
        <v>0</v>
      </c>
      <c r="Y21" s="404" t="s">
        <v>128</v>
      </c>
      <c r="Z21" s="403">
        <v>6</v>
      </c>
      <c r="AA21" s="400">
        <v>12</v>
      </c>
      <c r="AB21" s="400">
        <v>2</v>
      </c>
      <c r="AC21" s="401">
        <v>1</v>
      </c>
      <c r="AD21" s="219">
        <v>2</v>
      </c>
      <c r="AE21" s="218" t="s">
        <v>128</v>
      </c>
    </row>
    <row r="22" spans="1:31" s="11" customFormat="1" ht="18" customHeight="1">
      <c r="A22" s="217" t="s">
        <v>8</v>
      </c>
      <c r="B22" s="221">
        <v>102</v>
      </c>
      <c r="C22" s="219">
        <v>41</v>
      </c>
      <c r="D22" s="222">
        <v>34</v>
      </c>
      <c r="E22" s="223">
        <v>91</v>
      </c>
      <c r="F22" s="219">
        <v>109</v>
      </c>
      <c r="G22" s="220">
        <v>139</v>
      </c>
      <c r="H22" s="224">
        <v>131</v>
      </c>
      <c r="I22" s="219">
        <v>9</v>
      </c>
      <c r="J22" s="222">
        <v>19</v>
      </c>
      <c r="K22" s="223">
        <v>54</v>
      </c>
      <c r="L22" s="219">
        <v>76</v>
      </c>
      <c r="M22" s="220">
        <v>106</v>
      </c>
      <c r="N22" s="224">
        <v>6</v>
      </c>
      <c r="O22" s="219">
        <v>1</v>
      </c>
      <c r="P22" s="222">
        <v>1</v>
      </c>
      <c r="Q22" s="223">
        <v>0</v>
      </c>
      <c r="R22" s="219">
        <v>2</v>
      </c>
      <c r="S22" s="220">
        <v>4</v>
      </c>
      <c r="T22" s="224">
        <v>0</v>
      </c>
      <c r="U22" s="219">
        <v>0</v>
      </c>
      <c r="V22" s="222">
        <v>0</v>
      </c>
      <c r="W22" s="223">
        <v>0</v>
      </c>
      <c r="X22" s="219">
        <v>0</v>
      </c>
      <c r="Y22" s="218">
        <v>0</v>
      </c>
      <c r="Z22" s="224">
        <v>8</v>
      </c>
      <c r="AA22" s="219">
        <v>2</v>
      </c>
      <c r="AB22" s="222">
        <v>1</v>
      </c>
      <c r="AC22" s="223">
        <v>3</v>
      </c>
      <c r="AD22" s="219">
        <v>5</v>
      </c>
      <c r="AE22" s="218">
        <v>5</v>
      </c>
    </row>
    <row r="23" spans="1:31" s="11" customFormat="1" ht="18" customHeight="1">
      <c r="A23" s="217" t="s">
        <v>40</v>
      </c>
      <c r="B23" s="221" t="s">
        <v>148</v>
      </c>
      <c r="C23" s="222" t="s">
        <v>148</v>
      </c>
      <c r="D23" s="222">
        <v>57</v>
      </c>
      <c r="E23" s="223">
        <v>61</v>
      </c>
      <c r="F23" s="219">
        <v>48</v>
      </c>
      <c r="G23" s="414" t="s">
        <v>65</v>
      </c>
      <c r="H23" s="224" t="s">
        <v>148</v>
      </c>
      <c r="I23" s="222" t="s">
        <v>148</v>
      </c>
      <c r="J23" s="222">
        <v>18</v>
      </c>
      <c r="K23" s="223">
        <v>16</v>
      </c>
      <c r="L23" s="219">
        <v>29</v>
      </c>
      <c r="M23" s="414" t="s">
        <v>65</v>
      </c>
      <c r="N23" s="224" t="s">
        <v>148</v>
      </c>
      <c r="O23" s="223" t="s">
        <v>148</v>
      </c>
      <c r="P23" s="222" t="s">
        <v>148</v>
      </c>
      <c r="Q23" s="223" t="s">
        <v>148</v>
      </c>
      <c r="R23" s="219" t="s">
        <v>148</v>
      </c>
      <c r="S23" s="414" t="s">
        <v>65</v>
      </c>
      <c r="T23" s="224" t="s">
        <v>148</v>
      </c>
      <c r="U23" s="224" t="s">
        <v>148</v>
      </c>
      <c r="V23" s="222" t="s">
        <v>148</v>
      </c>
      <c r="W23" s="223" t="s">
        <v>148</v>
      </c>
      <c r="X23" s="219" t="s">
        <v>148</v>
      </c>
      <c r="Y23" s="218" t="s">
        <v>65</v>
      </c>
      <c r="Z23" s="224" t="s">
        <v>148</v>
      </c>
      <c r="AA23" s="415" t="s">
        <v>148</v>
      </c>
      <c r="AB23" s="222">
        <v>2</v>
      </c>
      <c r="AC23" s="223">
        <v>0</v>
      </c>
      <c r="AD23" s="219">
        <v>1</v>
      </c>
      <c r="AE23" s="258" t="s">
        <v>65</v>
      </c>
    </row>
    <row r="24" spans="1:31" s="11" customFormat="1" ht="18" customHeight="1">
      <c r="A24" s="217" t="s">
        <v>12</v>
      </c>
      <c r="B24" s="221">
        <v>86</v>
      </c>
      <c r="C24" s="219">
        <v>55</v>
      </c>
      <c r="D24" s="222">
        <v>57</v>
      </c>
      <c r="E24" s="223">
        <v>85</v>
      </c>
      <c r="F24" s="219">
        <v>80</v>
      </c>
      <c r="G24" s="220">
        <v>85</v>
      </c>
      <c r="H24" s="224">
        <v>128</v>
      </c>
      <c r="I24" s="219">
        <v>7</v>
      </c>
      <c r="J24" s="222">
        <v>11</v>
      </c>
      <c r="K24" s="223">
        <v>25</v>
      </c>
      <c r="L24" s="219">
        <v>25</v>
      </c>
      <c r="M24" s="220">
        <v>29</v>
      </c>
      <c r="N24" s="224">
        <v>7</v>
      </c>
      <c r="O24" s="219">
        <v>0</v>
      </c>
      <c r="P24" s="222">
        <v>0</v>
      </c>
      <c r="Q24" s="223">
        <v>1</v>
      </c>
      <c r="R24" s="219">
        <v>1</v>
      </c>
      <c r="S24" s="220">
        <v>1</v>
      </c>
      <c r="T24" s="224">
        <v>0</v>
      </c>
      <c r="U24" s="219">
        <v>0</v>
      </c>
      <c r="V24" s="222">
        <v>0</v>
      </c>
      <c r="W24" s="223">
        <v>0</v>
      </c>
      <c r="X24" s="219">
        <v>0</v>
      </c>
      <c r="Y24" s="218">
        <v>0</v>
      </c>
      <c r="Z24" s="224">
        <v>9</v>
      </c>
      <c r="AA24" s="219">
        <v>2</v>
      </c>
      <c r="AB24" s="222">
        <v>2</v>
      </c>
      <c r="AC24" s="223">
        <v>3</v>
      </c>
      <c r="AD24" s="219">
        <v>3</v>
      </c>
      <c r="AE24" s="218">
        <v>4</v>
      </c>
    </row>
    <row r="25" spans="1:31" s="11" customFormat="1" ht="18" customHeight="1">
      <c r="A25" s="217" t="s">
        <v>15</v>
      </c>
      <c r="B25" s="221"/>
      <c r="C25" s="219">
        <v>7</v>
      </c>
      <c r="D25" s="222">
        <v>6</v>
      </c>
      <c r="E25" s="223">
        <v>16</v>
      </c>
      <c r="F25" s="219">
        <v>16</v>
      </c>
      <c r="G25" s="220"/>
      <c r="H25" s="224"/>
      <c r="I25" s="219">
        <v>0</v>
      </c>
      <c r="J25" s="222">
        <v>1</v>
      </c>
      <c r="K25" s="223">
        <v>6</v>
      </c>
      <c r="L25" s="219">
        <v>5</v>
      </c>
      <c r="M25" s="220"/>
      <c r="N25" s="224"/>
      <c r="O25" s="219">
        <v>0</v>
      </c>
      <c r="P25" s="222">
        <v>0</v>
      </c>
      <c r="Q25" s="223">
        <v>1</v>
      </c>
      <c r="R25" s="219">
        <v>0</v>
      </c>
      <c r="S25" s="220"/>
      <c r="T25" s="224"/>
      <c r="U25" s="219">
        <v>0</v>
      </c>
      <c r="V25" s="222">
        <v>0</v>
      </c>
      <c r="W25" s="223">
        <v>0</v>
      </c>
      <c r="X25" s="219">
        <v>0</v>
      </c>
      <c r="Y25" s="218"/>
      <c r="Z25" s="224"/>
      <c r="AA25" s="219">
        <v>0</v>
      </c>
      <c r="AB25" s="222">
        <v>0</v>
      </c>
      <c r="AC25" s="223">
        <v>1</v>
      </c>
      <c r="AD25" s="219">
        <v>1</v>
      </c>
      <c r="AE25" s="218"/>
    </row>
    <row r="26" spans="1:31" s="11" customFormat="1" ht="18" customHeight="1">
      <c r="A26" s="217" t="s">
        <v>17</v>
      </c>
      <c r="B26" s="221" t="s">
        <v>128</v>
      </c>
      <c r="C26" s="222" t="s">
        <v>128</v>
      </c>
      <c r="D26" s="222" t="s">
        <v>128</v>
      </c>
      <c r="E26" s="223" t="s">
        <v>128</v>
      </c>
      <c r="F26" s="219" t="s">
        <v>218</v>
      </c>
      <c r="G26" s="220" t="s">
        <v>128</v>
      </c>
      <c r="H26" s="224" t="s">
        <v>128</v>
      </c>
      <c r="I26" s="222" t="s">
        <v>128</v>
      </c>
      <c r="J26" s="222" t="s">
        <v>128</v>
      </c>
      <c r="K26" s="223" t="s">
        <v>128</v>
      </c>
      <c r="L26" s="219" t="s">
        <v>218</v>
      </c>
      <c r="M26" s="220" t="s">
        <v>128</v>
      </c>
      <c r="N26" s="224" t="s">
        <v>128</v>
      </c>
      <c r="O26" s="222" t="s">
        <v>128</v>
      </c>
      <c r="P26" s="222" t="s">
        <v>128</v>
      </c>
      <c r="Q26" s="223" t="s">
        <v>128</v>
      </c>
      <c r="R26" s="219" t="s">
        <v>218</v>
      </c>
      <c r="S26" s="220" t="s">
        <v>128</v>
      </c>
      <c r="T26" s="224" t="s">
        <v>128</v>
      </c>
      <c r="U26" s="222" t="s">
        <v>128</v>
      </c>
      <c r="V26" s="222" t="s">
        <v>128</v>
      </c>
      <c r="W26" s="223" t="s">
        <v>128</v>
      </c>
      <c r="X26" s="219" t="s">
        <v>218</v>
      </c>
      <c r="Y26" s="218" t="s">
        <v>128</v>
      </c>
      <c r="Z26" s="224" t="s">
        <v>128</v>
      </c>
      <c r="AA26" s="222" t="s">
        <v>128</v>
      </c>
      <c r="AB26" s="222" t="s">
        <v>128</v>
      </c>
      <c r="AC26" s="223" t="s">
        <v>128</v>
      </c>
      <c r="AD26" s="219" t="s">
        <v>218</v>
      </c>
      <c r="AE26" s="218" t="s">
        <v>128</v>
      </c>
    </row>
    <row r="27" spans="1:31" s="11" customFormat="1" ht="18" customHeight="1">
      <c r="A27" s="217" t="s">
        <v>16</v>
      </c>
      <c r="B27" s="221">
        <v>21</v>
      </c>
      <c r="C27" s="219">
        <v>8</v>
      </c>
      <c r="D27" s="222">
        <v>16</v>
      </c>
      <c r="E27" s="223">
        <v>26</v>
      </c>
      <c r="F27" s="219">
        <v>4</v>
      </c>
      <c r="G27" s="220">
        <v>4</v>
      </c>
      <c r="H27" s="224">
        <v>64</v>
      </c>
      <c r="I27" s="222">
        <v>13</v>
      </c>
      <c r="J27" s="222">
        <v>42</v>
      </c>
      <c r="K27" s="223">
        <v>57</v>
      </c>
      <c r="L27" s="219">
        <v>20</v>
      </c>
      <c r="M27" s="220">
        <v>21</v>
      </c>
      <c r="N27" s="224">
        <v>2</v>
      </c>
      <c r="O27" s="219">
        <v>0</v>
      </c>
      <c r="P27" s="222">
        <v>0</v>
      </c>
      <c r="Q27" s="223">
        <v>0</v>
      </c>
      <c r="R27" s="219">
        <v>0</v>
      </c>
      <c r="S27" s="220">
        <v>0</v>
      </c>
      <c r="T27" s="224">
        <v>0</v>
      </c>
      <c r="U27" s="223">
        <v>0</v>
      </c>
      <c r="V27" s="222">
        <v>0</v>
      </c>
      <c r="W27" s="223">
        <v>0</v>
      </c>
      <c r="X27" s="219">
        <v>0</v>
      </c>
      <c r="Y27" s="218">
        <v>0</v>
      </c>
      <c r="Z27" s="224">
        <v>6</v>
      </c>
      <c r="AA27" s="219">
        <v>1</v>
      </c>
      <c r="AB27" s="222">
        <v>0</v>
      </c>
      <c r="AC27" s="223">
        <v>0</v>
      </c>
      <c r="AD27" s="219">
        <v>0</v>
      </c>
      <c r="AE27" s="218">
        <v>0</v>
      </c>
    </row>
    <row r="28" spans="1:31" s="11" customFormat="1" ht="18" customHeight="1">
      <c r="A28" s="217" t="s">
        <v>18</v>
      </c>
      <c r="B28" s="221">
        <v>80</v>
      </c>
      <c r="C28" s="219">
        <v>83</v>
      </c>
      <c r="D28" s="222">
        <v>90</v>
      </c>
      <c r="E28" s="223">
        <v>86</v>
      </c>
      <c r="F28" s="219">
        <v>86</v>
      </c>
      <c r="G28" s="220"/>
      <c r="H28" s="224">
        <v>148</v>
      </c>
      <c r="I28" s="222">
        <v>108</v>
      </c>
      <c r="J28" s="222">
        <v>117</v>
      </c>
      <c r="K28" s="223">
        <v>129</v>
      </c>
      <c r="L28" s="219">
        <v>142</v>
      </c>
      <c r="M28" s="220"/>
      <c r="N28" s="224">
        <v>21</v>
      </c>
      <c r="O28" s="219">
        <v>20</v>
      </c>
      <c r="P28" s="222">
        <v>21</v>
      </c>
      <c r="Q28" s="223">
        <v>23</v>
      </c>
      <c r="R28" s="219">
        <v>19</v>
      </c>
      <c r="S28" s="220"/>
      <c r="T28" s="224">
        <v>0</v>
      </c>
      <c r="U28" s="223">
        <v>0</v>
      </c>
      <c r="V28" s="222">
        <v>0</v>
      </c>
      <c r="W28" s="223">
        <v>0</v>
      </c>
      <c r="X28" s="219">
        <v>0</v>
      </c>
      <c r="Y28" s="218"/>
      <c r="Z28" s="224">
        <v>5</v>
      </c>
      <c r="AA28" s="219">
        <v>12</v>
      </c>
      <c r="AB28" s="222">
        <v>12</v>
      </c>
      <c r="AC28" s="223">
        <v>12</v>
      </c>
      <c r="AD28" s="219">
        <v>14</v>
      </c>
      <c r="AE28" s="218"/>
    </row>
    <row r="29" spans="1:31" s="11" customFormat="1" ht="18" customHeight="1">
      <c r="A29" s="217" t="s">
        <v>41</v>
      </c>
      <c r="B29" s="246">
        <v>1664</v>
      </c>
      <c r="C29" s="247">
        <v>1679</v>
      </c>
      <c r="D29" s="248">
        <v>1811</v>
      </c>
      <c r="E29" s="249">
        <v>2033</v>
      </c>
      <c r="F29" s="247" t="s">
        <v>128</v>
      </c>
      <c r="G29" s="250" t="s">
        <v>128</v>
      </c>
      <c r="H29" s="251">
        <v>1684</v>
      </c>
      <c r="I29" s="248">
        <v>1343</v>
      </c>
      <c r="J29" s="248">
        <v>1508</v>
      </c>
      <c r="K29" s="249">
        <v>1720</v>
      </c>
      <c r="L29" s="247" t="s">
        <v>128</v>
      </c>
      <c r="M29" s="250" t="s">
        <v>128</v>
      </c>
      <c r="N29" s="251">
        <v>271</v>
      </c>
      <c r="O29" s="247">
        <v>281</v>
      </c>
      <c r="P29" s="248">
        <v>306</v>
      </c>
      <c r="Q29" s="249">
        <v>233</v>
      </c>
      <c r="R29" s="247" t="s">
        <v>128</v>
      </c>
      <c r="S29" s="250" t="s">
        <v>128</v>
      </c>
      <c r="T29" s="251">
        <v>6</v>
      </c>
      <c r="U29" s="247">
        <v>2</v>
      </c>
      <c r="V29" s="248">
        <v>4</v>
      </c>
      <c r="W29" s="249">
        <v>6</v>
      </c>
      <c r="X29" s="247" t="s">
        <v>128</v>
      </c>
      <c r="Y29" s="252" t="s">
        <v>128</v>
      </c>
      <c r="Z29" s="251">
        <v>104</v>
      </c>
      <c r="AA29" s="247">
        <v>105</v>
      </c>
      <c r="AB29" s="248">
        <v>137</v>
      </c>
      <c r="AC29" s="249">
        <v>141</v>
      </c>
      <c r="AD29" s="247" t="s">
        <v>128</v>
      </c>
      <c r="AE29" s="218" t="s">
        <v>128</v>
      </c>
    </row>
    <row r="30" spans="1:31" s="11" customFormat="1" ht="18" customHeight="1">
      <c r="A30" s="217" t="s">
        <v>29</v>
      </c>
      <c r="B30" s="246">
        <v>335</v>
      </c>
      <c r="C30" s="247">
        <v>100</v>
      </c>
      <c r="D30" s="248">
        <v>113</v>
      </c>
      <c r="E30" s="249">
        <v>140</v>
      </c>
      <c r="F30" s="247">
        <v>150</v>
      </c>
      <c r="G30" s="250">
        <v>140</v>
      </c>
      <c r="H30" s="251">
        <v>736</v>
      </c>
      <c r="I30" s="247">
        <v>13</v>
      </c>
      <c r="J30" s="248">
        <v>35</v>
      </c>
      <c r="K30" s="249">
        <v>49</v>
      </c>
      <c r="L30" s="247">
        <v>66</v>
      </c>
      <c r="M30" s="250">
        <v>81</v>
      </c>
      <c r="N30" s="251">
        <v>19</v>
      </c>
      <c r="O30" s="247">
        <v>0</v>
      </c>
      <c r="P30" s="248">
        <v>3</v>
      </c>
      <c r="Q30" s="249">
        <v>3</v>
      </c>
      <c r="R30" s="247">
        <v>5</v>
      </c>
      <c r="S30" s="250">
        <v>7</v>
      </c>
      <c r="T30" s="251">
        <v>1</v>
      </c>
      <c r="U30" s="247">
        <v>0</v>
      </c>
      <c r="V30" s="248">
        <v>0</v>
      </c>
      <c r="W30" s="249">
        <v>0</v>
      </c>
      <c r="X30" s="247">
        <v>0</v>
      </c>
      <c r="Y30" s="252">
        <v>0</v>
      </c>
      <c r="Z30" s="251">
        <v>31</v>
      </c>
      <c r="AA30" s="247">
        <v>4</v>
      </c>
      <c r="AB30" s="248">
        <v>2</v>
      </c>
      <c r="AC30" s="249">
        <v>3</v>
      </c>
      <c r="AD30" s="247">
        <v>5</v>
      </c>
      <c r="AE30" s="218">
        <v>5</v>
      </c>
    </row>
    <row r="31" spans="1:31" s="11" customFormat="1" ht="18" customHeight="1">
      <c r="A31" s="217" t="s">
        <v>7</v>
      </c>
      <c r="B31" s="246">
        <v>939</v>
      </c>
      <c r="C31" s="247">
        <v>820</v>
      </c>
      <c r="D31" s="248">
        <v>388</v>
      </c>
      <c r="E31" s="249">
        <v>477</v>
      </c>
      <c r="F31" s="247">
        <v>516</v>
      </c>
      <c r="G31" s="250">
        <v>579</v>
      </c>
      <c r="H31" s="251">
        <v>1185</v>
      </c>
      <c r="I31" s="247">
        <v>795</v>
      </c>
      <c r="J31" s="248">
        <v>192</v>
      </c>
      <c r="K31" s="249">
        <v>317</v>
      </c>
      <c r="L31" s="247">
        <v>465</v>
      </c>
      <c r="M31" s="250">
        <v>660</v>
      </c>
      <c r="N31" s="251">
        <v>182</v>
      </c>
      <c r="O31" s="247">
        <v>172</v>
      </c>
      <c r="P31" s="248">
        <v>6</v>
      </c>
      <c r="Q31" s="249">
        <v>29</v>
      </c>
      <c r="R31" s="247">
        <v>15</v>
      </c>
      <c r="S31" s="250">
        <v>21</v>
      </c>
      <c r="T31" s="251">
        <v>4</v>
      </c>
      <c r="U31" s="247">
        <v>7</v>
      </c>
      <c r="V31" s="248">
        <v>6</v>
      </c>
      <c r="W31" s="249">
        <v>0</v>
      </c>
      <c r="X31" s="247">
        <v>2</v>
      </c>
      <c r="Y31" s="252">
        <v>0</v>
      </c>
      <c r="Z31" s="251">
        <v>56</v>
      </c>
      <c r="AA31" s="247">
        <v>58</v>
      </c>
      <c r="AB31" s="248">
        <v>28</v>
      </c>
      <c r="AC31" s="249">
        <v>16</v>
      </c>
      <c r="AD31" s="247">
        <v>28</v>
      </c>
      <c r="AE31" s="218">
        <v>47</v>
      </c>
    </row>
    <row r="32" spans="1:31" s="11" customFormat="1" ht="18" customHeight="1">
      <c r="A32" s="217" t="s">
        <v>30</v>
      </c>
      <c r="B32" s="221">
        <v>186</v>
      </c>
      <c r="C32" s="219">
        <v>78</v>
      </c>
      <c r="D32" s="222">
        <v>78</v>
      </c>
      <c r="E32" s="223">
        <v>73</v>
      </c>
      <c r="F32" s="219">
        <v>83</v>
      </c>
      <c r="G32" s="220">
        <v>80</v>
      </c>
      <c r="H32" s="224">
        <v>544</v>
      </c>
      <c r="I32" s="219">
        <v>10</v>
      </c>
      <c r="J32" s="222">
        <v>7</v>
      </c>
      <c r="K32" s="223">
        <v>12</v>
      </c>
      <c r="L32" s="219">
        <v>18</v>
      </c>
      <c r="M32" s="220">
        <v>21</v>
      </c>
      <c r="N32" s="224">
        <v>1</v>
      </c>
      <c r="O32" s="219">
        <v>0</v>
      </c>
      <c r="P32" s="222">
        <v>0</v>
      </c>
      <c r="Q32" s="223">
        <v>2</v>
      </c>
      <c r="R32" s="219">
        <v>2</v>
      </c>
      <c r="S32" s="220">
        <v>2</v>
      </c>
      <c r="T32" s="224">
        <v>2</v>
      </c>
      <c r="U32" s="219">
        <v>0</v>
      </c>
      <c r="V32" s="222">
        <v>0</v>
      </c>
      <c r="W32" s="223">
        <v>0</v>
      </c>
      <c r="X32" s="219">
        <v>0</v>
      </c>
      <c r="Y32" s="218">
        <v>0</v>
      </c>
      <c r="Z32" s="224">
        <v>8</v>
      </c>
      <c r="AA32" s="219">
        <v>2</v>
      </c>
      <c r="AB32" s="222">
        <v>1</v>
      </c>
      <c r="AC32" s="223">
        <v>2</v>
      </c>
      <c r="AD32" s="219">
        <v>2</v>
      </c>
      <c r="AE32" s="218">
        <v>3</v>
      </c>
    </row>
    <row r="33" spans="1:31" s="11" customFormat="1" ht="18" customHeight="1">
      <c r="A33" s="217" t="s">
        <v>31</v>
      </c>
      <c r="B33" s="221" t="s">
        <v>63</v>
      </c>
      <c r="C33" s="219">
        <v>43</v>
      </c>
      <c r="D33" s="222">
        <v>48</v>
      </c>
      <c r="E33" s="223">
        <v>43</v>
      </c>
      <c r="F33" s="219">
        <v>53</v>
      </c>
      <c r="G33" s="220">
        <v>62</v>
      </c>
      <c r="H33" s="224" t="s">
        <v>63</v>
      </c>
      <c r="I33" s="219">
        <v>6</v>
      </c>
      <c r="J33" s="222">
        <v>22</v>
      </c>
      <c r="K33" s="223">
        <v>13</v>
      </c>
      <c r="L33" s="219">
        <v>11</v>
      </c>
      <c r="M33" s="220">
        <v>25</v>
      </c>
      <c r="N33" s="224" t="s">
        <v>63</v>
      </c>
      <c r="O33" s="219">
        <v>0</v>
      </c>
      <c r="P33" s="222">
        <v>2</v>
      </c>
      <c r="Q33" s="223">
        <v>0</v>
      </c>
      <c r="R33" s="219">
        <v>0</v>
      </c>
      <c r="S33" s="220">
        <v>2</v>
      </c>
      <c r="T33" s="224" t="s">
        <v>63</v>
      </c>
      <c r="U33" s="219">
        <v>0</v>
      </c>
      <c r="V33" s="222">
        <v>0</v>
      </c>
      <c r="W33" s="223">
        <v>0</v>
      </c>
      <c r="X33" s="219">
        <v>0</v>
      </c>
      <c r="Y33" s="218">
        <v>0</v>
      </c>
      <c r="Z33" s="224" t="s">
        <v>63</v>
      </c>
      <c r="AA33" s="219">
        <v>1</v>
      </c>
      <c r="AB33" s="222">
        <v>0</v>
      </c>
      <c r="AC33" s="223">
        <v>1</v>
      </c>
      <c r="AD33" s="219">
        <v>0</v>
      </c>
      <c r="AE33" s="218">
        <v>0</v>
      </c>
    </row>
    <row r="34" spans="1:31" s="11" customFormat="1" ht="18" customHeight="1">
      <c r="A34" s="217" t="s">
        <v>32</v>
      </c>
      <c r="B34" s="221">
        <v>257</v>
      </c>
      <c r="C34" s="219">
        <v>144</v>
      </c>
      <c r="D34" s="222">
        <v>168</v>
      </c>
      <c r="E34" s="223">
        <v>180</v>
      </c>
      <c r="F34" s="247">
        <v>192</v>
      </c>
      <c r="G34" s="250" t="s">
        <v>308</v>
      </c>
      <c r="H34" s="224">
        <v>334</v>
      </c>
      <c r="I34" s="219">
        <v>9</v>
      </c>
      <c r="J34" s="222">
        <v>40</v>
      </c>
      <c r="K34" s="223">
        <v>38</v>
      </c>
      <c r="L34" s="247">
        <v>43</v>
      </c>
      <c r="M34" s="250" t="s">
        <v>308</v>
      </c>
      <c r="N34" s="224">
        <v>15</v>
      </c>
      <c r="O34" s="219">
        <v>0</v>
      </c>
      <c r="P34" s="222">
        <v>3</v>
      </c>
      <c r="Q34" s="223">
        <v>2</v>
      </c>
      <c r="R34" s="247">
        <v>3</v>
      </c>
      <c r="S34" s="250" t="s">
        <v>308</v>
      </c>
      <c r="T34" s="224">
        <v>0</v>
      </c>
      <c r="U34" s="219">
        <v>0</v>
      </c>
      <c r="V34" s="222">
        <v>0</v>
      </c>
      <c r="W34" s="223">
        <v>0</v>
      </c>
      <c r="X34" s="247">
        <v>0</v>
      </c>
      <c r="Y34" s="252" t="s">
        <v>308</v>
      </c>
      <c r="Z34" s="224">
        <v>13</v>
      </c>
      <c r="AA34" s="219">
        <v>4</v>
      </c>
      <c r="AB34" s="222">
        <v>4</v>
      </c>
      <c r="AC34" s="223">
        <v>5</v>
      </c>
      <c r="AD34" s="247">
        <v>6</v>
      </c>
      <c r="AE34" s="218" t="s">
        <v>308</v>
      </c>
    </row>
    <row r="35" spans="1:31" s="11" customFormat="1" ht="18" customHeight="1">
      <c r="A35" s="217" t="s">
        <v>34</v>
      </c>
      <c r="B35" s="221">
        <v>495</v>
      </c>
      <c r="C35" s="219">
        <v>430</v>
      </c>
      <c r="D35" s="222">
        <v>452</v>
      </c>
      <c r="E35" s="223">
        <v>78</v>
      </c>
      <c r="F35" s="219">
        <v>127</v>
      </c>
      <c r="G35" s="220">
        <v>160</v>
      </c>
      <c r="H35" s="224">
        <v>806</v>
      </c>
      <c r="I35" s="219">
        <v>573</v>
      </c>
      <c r="J35" s="222">
        <v>592</v>
      </c>
      <c r="K35" s="223">
        <v>16</v>
      </c>
      <c r="L35" s="219">
        <v>223</v>
      </c>
      <c r="M35" s="220">
        <v>194</v>
      </c>
      <c r="N35" s="224">
        <v>106</v>
      </c>
      <c r="O35" s="219">
        <v>103</v>
      </c>
      <c r="P35" s="222">
        <v>123</v>
      </c>
      <c r="Q35" s="223">
        <v>0</v>
      </c>
      <c r="R35" s="219">
        <v>1</v>
      </c>
      <c r="S35" s="220">
        <v>3</v>
      </c>
      <c r="T35" s="224">
        <v>2</v>
      </c>
      <c r="U35" s="219">
        <v>3</v>
      </c>
      <c r="V35" s="222">
        <v>6</v>
      </c>
      <c r="W35" s="223">
        <v>0</v>
      </c>
      <c r="X35" s="219">
        <v>0</v>
      </c>
      <c r="Y35" s="218">
        <v>0</v>
      </c>
      <c r="Z35" s="224">
        <v>41</v>
      </c>
      <c r="AA35" s="219">
        <v>46</v>
      </c>
      <c r="AB35" s="222">
        <v>43</v>
      </c>
      <c r="AC35" s="223">
        <v>12</v>
      </c>
      <c r="AD35" s="219">
        <v>12</v>
      </c>
      <c r="AE35" s="218">
        <v>11</v>
      </c>
    </row>
    <row r="36" spans="1:31" s="11" customFormat="1" ht="18" customHeight="1">
      <c r="A36" s="217" t="s">
        <v>33</v>
      </c>
      <c r="B36" s="221">
        <v>93</v>
      </c>
      <c r="C36" s="219">
        <v>37</v>
      </c>
      <c r="D36" s="222">
        <v>34</v>
      </c>
      <c r="E36" s="223">
        <v>25</v>
      </c>
      <c r="F36" s="219">
        <v>38</v>
      </c>
      <c r="G36" s="220">
        <v>39</v>
      </c>
      <c r="H36" s="224">
        <v>148</v>
      </c>
      <c r="I36" s="219">
        <v>1</v>
      </c>
      <c r="J36" s="222">
        <v>2</v>
      </c>
      <c r="K36" s="223">
        <v>0</v>
      </c>
      <c r="L36" s="219">
        <v>4</v>
      </c>
      <c r="M36" s="220">
        <v>3</v>
      </c>
      <c r="N36" s="224">
        <v>5</v>
      </c>
      <c r="O36" s="219">
        <v>0</v>
      </c>
      <c r="P36" s="222">
        <v>0</v>
      </c>
      <c r="Q36" s="223">
        <v>0</v>
      </c>
      <c r="R36" s="219">
        <v>0</v>
      </c>
      <c r="S36" s="220">
        <v>0</v>
      </c>
      <c r="T36" s="224">
        <v>0</v>
      </c>
      <c r="U36" s="219">
        <v>0</v>
      </c>
      <c r="V36" s="222">
        <v>0</v>
      </c>
      <c r="W36" s="223">
        <v>0</v>
      </c>
      <c r="X36" s="219">
        <v>0</v>
      </c>
      <c r="Y36" s="218">
        <v>0</v>
      </c>
      <c r="Z36" s="224">
        <v>1</v>
      </c>
      <c r="AA36" s="219">
        <v>0</v>
      </c>
      <c r="AB36" s="222">
        <v>0</v>
      </c>
      <c r="AC36" s="223">
        <v>0</v>
      </c>
      <c r="AD36" s="219">
        <v>0</v>
      </c>
      <c r="AE36" s="218">
        <v>0</v>
      </c>
    </row>
    <row r="37" spans="1:31" s="11" customFormat="1" ht="18" customHeight="1">
      <c r="A37" s="217" t="s">
        <v>6</v>
      </c>
      <c r="B37" s="221">
        <v>140</v>
      </c>
      <c r="C37" s="219">
        <v>73</v>
      </c>
      <c r="D37" s="222">
        <v>78</v>
      </c>
      <c r="E37" s="223">
        <v>93</v>
      </c>
      <c r="F37" s="219">
        <v>74</v>
      </c>
      <c r="G37" s="220">
        <v>74</v>
      </c>
      <c r="H37" s="224">
        <v>285</v>
      </c>
      <c r="I37" s="219">
        <v>5</v>
      </c>
      <c r="J37" s="222">
        <v>24</v>
      </c>
      <c r="K37" s="223">
        <v>23</v>
      </c>
      <c r="L37" s="219">
        <v>12</v>
      </c>
      <c r="M37" s="220">
        <v>22</v>
      </c>
      <c r="N37" s="224">
        <v>12</v>
      </c>
      <c r="O37" s="219">
        <v>0</v>
      </c>
      <c r="P37" s="222">
        <v>1</v>
      </c>
      <c r="Q37" s="223">
        <v>0</v>
      </c>
      <c r="R37" s="219">
        <v>1</v>
      </c>
      <c r="S37" s="220">
        <v>4</v>
      </c>
      <c r="T37" s="224">
        <v>0</v>
      </c>
      <c r="U37" s="219">
        <v>0</v>
      </c>
      <c r="V37" s="222">
        <v>0</v>
      </c>
      <c r="W37" s="223">
        <v>0</v>
      </c>
      <c r="X37" s="219">
        <v>0</v>
      </c>
      <c r="Y37" s="218">
        <v>0</v>
      </c>
      <c r="Z37" s="224">
        <v>5</v>
      </c>
      <c r="AA37" s="219">
        <v>5</v>
      </c>
      <c r="AB37" s="222">
        <v>3</v>
      </c>
      <c r="AC37" s="223">
        <v>2</v>
      </c>
      <c r="AD37" s="219">
        <v>2</v>
      </c>
      <c r="AE37" s="218">
        <v>3</v>
      </c>
    </row>
    <row r="38" spans="1:31" s="11" customFormat="1" ht="18" customHeight="1">
      <c r="A38" s="217" t="s">
        <v>35</v>
      </c>
      <c r="B38" s="221">
        <v>81</v>
      </c>
      <c r="C38" s="219">
        <v>43</v>
      </c>
      <c r="D38" s="222">
        <v>38</v>
      </c>
      <c r="E38" s="223">
        <v>19</v>
      </c>
      <c r="F38" s="219">
        <v>39</v>
      </c>
      <c r="G38" s="220">
        <v>44</v>
      </c>
      <c r="H38" s="224">
        <v>212</v>
      </c>
      <c r="I38" s="219">
        <v>6</v>
      </c>
      <c r="J38" s="222">
        <v>30</v>
      </c>
      <c r="K38" s="223">
        <v>35</v>
      </c>
      <c r="L38" s="219">
        <v>54</v>
      </c>
      <c r="M38" s="220">
        <v>85</v>
      </c>
      <c r="N38" s="224">
        <v>5</v>
      </c>
      <c r="O38" s="219">
        <v>0</v>
      </c>
      <c r="P38" s="222">
        <v>2</v>
      </c>
      <c r="Q38" s="223">
        <v>4</v>
      </c>
      <c r="R38" s="219">
        <v>6</v>
      </c>
      <c r="S38" s="220">
        <v>6</v>
      </c>
      <c r="T38" s="224">
        <v>1</v>
      </c>
      <c r="U38" s="219">
        <v>0</v>
      </c>
      <c r="V38" s="222">
        <v>0</v>
      </c>
      <c r="W38" s="223">
        <v>0</v>
      </c>
      <c r="X38" s="219">
        <v>0</v>
      </c>
      <c r="Y38" s="218">
        <v>1</v>
      </c>
      <c r="Z38" s="224">
        <v>12</v>
      </c>
      <c r="AA38" s="219">
        <v>3</v>
      </c>
      <c r="AB38" s="222">
        <v>5</v>
      </c>
      <c r="AC38" s="223">
        <v>5</v>
      </c>
      <c r="AD38" s="219">
        <v>2</v>
      </c>
      <c r="AE38" s="218">
        <v>5</v>
      </c>
    </row>
    <row r="39" spans="1:31" s="11" customFormat="1" ht="18" customHeight="1">
      <c r="A39" s="217" t="s">
        <v>36</v>
      </c>
      <c r="B39" s="399">
        <v>12</v>
      </c>
      <c r="C39" s="400">
        <v>8</v>
      </c>
      <c r="D39" s="400">
        <v>9</v>
      </c>
      <c r="E39" s="401">
        <v>6</v>
      </c>
      <c r="F39" s="401">
        <v>10</v>
      </c>
      <c r="G39" s="402">
        <v>4</v>
      </c>
      <c r="H39" s="403">
        <v>41</v>
      </c>
      <c r="I39" s="400">
        <v>8</v>
      </c>
      <c r="J39" s="400">
        <v>14</v>
      </c>
      <c r="K39" s="401">
        <v>15</v>
      </c>
      <c r="L39" s="401">
        <v>22</v>
      </c>
      <c r="M39" s="402">
        <v>54</v>
      </c>
      <c r="N39" s="403">
        <v>2</v>
      </c>
      <c r="O39" s="400">
        <v>1</v>
      </c>
      <c r="P39" s="400">
        <v>1</v>
      </c>
      <c r="Q39" s="401">
        <v>0</v>
      </c>
      <c r="R39" s="401">
        <v>0</v>
      </c>
      <c r="S39" s="402">
        <v>1</v>
      </c>
      <c r="T39" s="403">
        <v>0</v>
      </c>
      <c r="U39" s="400">
        <v>0</v>
      </c>
      <c r="V39" s="400">
        <v>0</v>
      </c>
      <c r="W39" s="401">
        <v>0</v>
      </c>
      <c r="X39" s="401">
        <v>0</v>
      </c>
      <c r="Y39" s="404">
        <v>0</v>
      </c>
      <c r="Z39" s="403">
        <v>4</v>
      </c>
      <c r="AA39" s="400">
        <v>0</v>
      </c>
      <c r="AB39" s="400">
        <v>0</v>
      </c>
      <c r="AC39" s="401">
        <v>0</v>
      </c>
      <c r="AD39" s="401">
        <v>1</v>
      </c>
      <c r="AE39" s="218">
        <v>1</v>
      </c>
    </row>
    <row r="40" spans="1:31" s="11" customFormat="1" ht="18" customHeight="1">
      <c r="A40" s="217" t="s">
        <v>20</v>
      </c>
      <c r="B40" s="221">
        <v>0</v>
      </c>
      <c r="C40" s="219">
        <v>0</v>
      </c>
      <c r="D40" s="222">
        <v>0</v>
      </c>
      <c r="E40" s="223">
        <v>1</v>
      </c>
      <c r="F40" s="219">
        <v>1</v>
      </c>
      <c r="G40" s="220">
        <v>2</v>
      </c>
      <c r="H40" s="224">
        <v>0</v>
      </c>
      <c r="I40" s="219">
        <v>0</v>
      </c>
      <c r="J40" s="222">
        <v>0</v>
      </c>
      <c r="K40" s="223">
        <v>1</v>
      </c>
      <c r="L40" s="219">
        <v>3</v>
      </c>
      <c r="M40" s="220">
        <v>5</v>
      </c>
      <c r="N40" s="224">
        <v>0</v>
      </c>
      <c r="O40" s="219">
        <v>0</v>
      </c>
      <c r="P40" s="222">
        <v>0</v>
      </c>
      <c r="Q40" s="223">
        <v>0</v>
      </c>
      <c r="R40" s="219">
        <v>0</v>
      </c>
      <c r="S40" s="220">
        <v>1</v>
      </c>
      <c r="T40" s="224">
        <v>0</v>
      </c>
      <c r="U40" s="219">
        <v>0</v>
      </c>
      <c r="V40" s="222">
        <v>0</v>
      </c>
      <c r="W40" s="223">
        <v>0</v>
      </c>
      <c r="X40" s="219">
        <v>0</v>
      </c>
      <c r="Y40" s="218">
        <v>0</v>
      </c>
      <c r="Z40" s="224">
        <v>0</v>
      </c>
      <c r="AA40" s="219">
        <v>0</v>
      </c>
      <c r="AB40" s="222">
        <v>0</v>
      </c>
      <c r="AC40" s="223">
        <v>0</v>
      </c>
      <c r="AD40" s="219">
        <v>1</v>
      </c>
      <c r="AE40" s="218">
        <v>1</v>
      </c>
    </row>
    <row r="41" spans="1:31" s="11" customFormat="1" ht="18" customHeight="1">
      <c r="A41" s="217" t="s">
        <v>19</v>
      </c>
      <c r="B41" s="221">
        <v>8</v>
      </c>
      <c r="C41" s="219">
        <v>3</v>
      </c>
      <c r="D41" s="222">
        <v>3</v>
      </c>
      <c r="E41" s="223">
        <v>1</v>
      </c>
      <c r="F41" s="219">
        <v>2</v>
      </c>
      <c r="G41" s="220">
        <v>2</v>
      </c>
      <c r="H41" s="224">
        <v>21</v>
      </c>
      <c r="I41" s="219">
        <v>0</v>
      </c>
      <c r="J41" s="222">
        <v>0</v>
      </c>
      <c r="K41" s="223">
        <v>0</v>
      </c>
      <c r="L41" s="219">
        <v>1</v>
      </c>
      <c r="M41" s="220">
        <v>1</v>
      </c>
      <c r="N41" s="224">
        <v>0</v>
      </c>
      <c r="O41" s="219">
        <v>0</v>
      </c>
      <c r="P41" s="222">
        <v>0</v>
      </c>
      <c r="Q41" s="223">
        <v>0</v>
      </c>
      <c r="R41" s="219">
        <v>2</v>
      </c>
      <c r="S41" s="220">
        <v>1</v>
      </c>
      <c r="T41" s="224">
        <v>0</v>
      </c>
      <c r="U41" s="219">
        <v>0</v>
      </c>
      <c r="V41" s="222">
        <v>0</v>
      </c>
      <c r="W41" s="223">
        <v>0</v>
      </c>
      <c r="X41" s="219">
        <v>0</v>
      </c>
      <c r="Y41" s="218">
        <v>0</v>
      </c>
      <c r="Z41" s="224">
        <v>0</v>
      </c>
      <c r="AA41" s="219">
        <v>0</v>
      </c>
      <c r="AB41" s="222">
        <v>0</v>
      </c>
      <c r="AC41" s="223">
        <v>0</v>
      </c>
      <c r="AD41" s="219">
        <v>1</v>
      </c>
      <c r="AE41" s="218">
        <v>0</v>
      </c>
    </row>
    <row r="42" spans="1:31" s="11" customFormat="1" ht="18" customHeight="1">
      <c r="A42" s="217" t="s">
        <v>37</v>
      </c>
      <c r="B42" s="221">
        <v>1</v>
      </c>
      <c r="C42" s="219">
        <v>1</v>
      </c>
      <c r="D42" s="222">
        <v>1</v>
      </c>
      <c r="E42" s="223">
        <v>1</v>
      </c>
      <c r="F42" s="219">
        <v>2</v>
      </c>
      <c r="G42" s="220">
        <v>1</v>
      </c>
      <c r="H42" s="224">
        <v>0</v>
      </c>
      <c r="I42" s="219">
        <v>0</v>
      </c>
      <c r="J42" s="222">
        <v>0</v>
      </c>
      <c r="K42" s="223">
        <v>0</v>
      </c>
      <c r="L42" s="219">
        <v>0</v>
      </c>
      <c r="M42" s="220">
        <v>1</v>
      </c>
      <c r="N42" s="224">
        <v>0</v>
      </c>
      <c r="O42" s="219">
        <v>0</v>
      </c>
      <c r="P42" s="222">
        <v>0</v>
      </c>
      <c r="Q42" s="223">
        <v>0</v>
      </c>
      <c r="R42" s="219">
        <v>0</v>
      </c>
      <c r="S42" s="220">
        <v>0</v>
      </c>
      <c r="T42" s="224">
        <v>0</v>
      </c>
      <c r="U42" s="219">
        <v>0</v>
      </c>
      <c r="V42" s="222">
        <v>0</v>
      </c>
      <c r="W42" s="223">
        <v>0</v>
      </c>
      <c r="X42" s="219">
        <v>0</v>
      </c>
      <c r="Y42" s="218">
        <v>0</v>
      </c>
      <c r="Z42" s="224">
        <v>0</v>
      </c>
      <c r="AA42" s="219">
        <v>0</v>
      </c>
      <c r="AB42" s="222">
        <v>0</v>
      </c>
      <c r="AC42" s="223">
        <v>0</v>
      </c>
      <c r="AD42" s="219">
        <v>0</v>
      </c>
      <c r="AE42" s="218">
        <v>0</v>
      </c>
    </row>
    <row r="43" spans="1:31" s="11" customFormat="1" ht="18" customHeight="1">
      <c r="A43" s="217" t="s">
        <v>11</v>
      </c>
      <c r="B43" s="221"/>
      <c r="C43" s="219"/>
      <c r="D43" s="222" t="s">
        <v>177</v>
      </c>
      <c r="E43" s="223">
        <v>384</v>
      </c>
      <c r="F43" s="219">
        <v>451</v>
      </c>
      <c r="G43" s="220">
        <v>455</v>
      </c>
      <c r="H43" s="224"/>
      <c r="I43" s="219"/>
      <c r="J43" s="222" t="s">
        <v>177</v>
      </c>
      <c r="K43" s="223">
        <v>78</v>
      </c>
      <c r="L43" s="219">
        <v>87</v>
      </c>
      <c r="M43" s="220">
        <v>101</v>
      </c>
      <c r="N43" s="224"/>
      <c r="O43" s="219"/>
      <c r="P43" s="222" t="s">
        <v>177</v>
      </c>
      <c r="Q43" s="223">
        <v>7</v>
      </c>
      <c r="R43" s="219">
        <v>7</v>
      </c>
      <c r="S43" s="220">
        <v>13</v>
      </c>
      <c r="T43" s="224"/>
      <c r="U43" s="219"/>
      <c r="V43" s="222" t="s">
        <v>177</v>
      </c>
      <c r="W43" s="223">
        <v>0</v>
      </c>
      <c r="X43" s="219">
        <v>1</v>
      </c>
      <c r="Y43" s="218">
        <v>0</v>
      </c>
      <c r="Z43" s="224"/>
      <c r="AA43" s="219"/>
      <c r="AB43" s="222" t="s">
        <v>176</v>
      </c>
      <c r="AC43" s="223">
        <v>8</v>
      </c>
      <c r="AD43" s="219">
        <v>7</v>
      </c>
      <c r="AE43" s="218">
        <v>11</v>
      </c>
    </row>
    <row r="44" spans="1:31" s="11" customFormat="1" ht="18" customHeight="1">
      <c r="A44" s="217" t="s">
        <v>38</v>
      </c>
      <c r="B44" s="221">
        <v>415</v>
      </c>
      <c r="C44" s="219">
        <v>88</v>
      </c>
      <c r="D44" s="222">
        <v>58</v>
      </c>
      <c r="E44" s="223">
        <v>63</v>
      </c>
      <c r="F44" s="219">
        <v>71</v>
      </c>
      <c r="G44" s="220">
        <v>69</v>
      </c>
      <c r="H44" s="224">
        <v>668</v>
      </c>
      <c r="I44" s="219">
        <v>1</v>
      </c>
      <c r="J44" s="222">
        <v>26</v>
      </c>
      <c r="K44" s="223">
        <v>25</v>
      </c>
      <c r="L44" s="219">
        <v>34</v>
      </c>
      <c r="M44" s="220">
        <v>69</v>
      </c>
      <c r="N44" s="224">
        <v>17</v>
      </c>
      <c r="O44" s="219">
        <v>0</v>
      </c>
      <c r="P44" s="222">
        <v>0</v>
      </c>
      <c r="Q44" s="223">
        <v>2</v>
      </c>
      <c r="R44" s="219">
        <v>2</v>
      </c>
      <c r="S44" s="220">
        <v>4</v>
      </c>
      <c r="T44" s="224">
        <v>0</v>
      </c>
      <c r="U44" s="219">
        <v>0</v>
      </c>
      <c r="V44" s="222">
        <v>0</v>
      </c>
      <c r="W44" s="223">
        <v>0</v>
      </c>
      <c r="X44" s="219">
        <v>0</v>
      </c>
      <c r="Y44" s="218">
        <v>0</v>
      </c>
      <c r="Z44" s="224">
        <v>13</v>
      </c>
      <c r="AA44" s="219">
        <v>1</v>
      </c>
      <c r="AB44" s="222">
        <v>1</v>
      </c>
      <c r="AC44" s="223">
        <v>1</v>
      </c>
      <c r="AD44" s="219">
        <v>0</v>
      </c>
      <c r="AE44" s="218">
        <v>2</v>
      </c>
    </row>
    <row r="45" spans="1:31" s="11" customFormat="1" ht="18" customHeight="1" thickBot="1">
      <c r="A45" s="392" t="s">
        <v>39</v>
      </c>
      <c r="B45" s="393" t="s">
        <v>65</v>
      </c>
      <c r="C45" s="394">
        <v>36</v>
      </c>
      <c r="D45" s="395">
        <v>35</v>
      </c>
      <c r="E45" s="396">
        <v>38</v>
      </c>
      <c r="F45" s="394">
        <v>52</v>
      </c>
      <c r="G45" s="397">
        <v>58</v>
      </c>
      <c r="H45" s="384" t="s">
        <v>65</v>
      </c>
      <c r="I45" s="394">
        <v>2</v>
      </c>
      <c r="J45" s="395">
        <v>15</v>
      </c>
      <c r="K45" s="396">
        <v>30</v>
      </c>
      <c r="L45" s="394">
        <v>41</v>
      </c>
      <c r="M45" s="397">
        <v>49</v>
      </c>
      <c r="N45" s="384" t="s">
        <v>65</v>
      </c>
      <c r="O45" s="394">
        <v>0</v>
      </c>
      <c r="P45" s="395">
        <v>0</v>
      </c>
      <c r="Q45" s="396">
        <v>0</v>
      </c>
      <c r="R45" s="394">
        <v>2</v>
      </c>
      <c r="S45" s="397">
        <v>4</v>
      </c>
      <c r="T45" s="384" t="s">
        <v>65</v>
      </c>
      <c r="U45" s="394">
        <v>0</v>
      </c>
      <c r="V45" s="395">
        <v>0</v>
      </c>
      <c r="W45" s="396">
        <v>0</v>
      </c>
      <c r="X45" s="394">
        <v>0</v>
      </c>
      <c r="Y45" s="398">
        <v>0</v>
      </c>
      <c r="Z45" s="384" t="s">
        <v>65</v>
      </c>
      <c r="AA45" s="394">
        <v>1</v>
      </c>
      <c r="AB45" s="395">
        <v>1</v>
      </c>
      <c r="AC45" s="396">
        <v>1</v>
      </c>
      <c r="AD45" s="394">
        <v>0</v>
      </c>
      <c r="AE45" s="398">
        <v>1</v>
      </c>
    </row>
    <row r="46" spans="1:31" ht="24" customHeight="1" thickBot="1">
      <c r="A46" s="62" t="s">
        <v>217</v>
      </c>
      <c r="B46" s="225">
        <f aca="true" t="shared" si="0" ref="B46:J46">SUM(B5:B45)</f>
        <v>13813</v>
      </c>
      <c r="C46" s="226">
        <f t="shared" si="0"/>
        <v>5249</v>
      </c>
      <c r="D46" s="227">
        <f t="shared" si="0"/>
        <v>5075</v>
      </c>
      <c r="E46" s="227">
        <f t="shared" si="0"/>
        <v>5711</v>
      </c>
      <c r="F46" s="227">
        <f t="shared" si="0"/>
        <v>4098</v>
      </c>
      <c r="G46" s="229">
        <f t="shared" si="0"/>
        <v>3866</v>
      </c>
      <c r="H46" s="230">
        <f t="shared" si="0"/>
        <v>21582</v>
      </c>
      <c r="I46" s="226">
        <f t="shared" si="0"/>
        <v>3149</v>
      </c>
      <c r="J46" s="227">
        <f t="shared" si="0"/>
        <v>3307</v>
      </c>
      <c r="K46" s="227">
        <f aca="true" t="shared" si="1" ref="K46:Y46">SUM(K5:K45)</f>
        <v>3608</v>
      </c>
      <c r="L46" s="227">
        <f t="shared" si="1"/>
        <v>2920</v>
      </c>
      <c r="M46" s="229">
        <f t="shared" si="1"/>
        <v>2935</v>
      </c>
      <c r="N46" s="228">
        <f t="shared" si="1"/>
        <v>1195</v>
      </c>
      <c r="O46" s="226">
        <f t="shared" si="1"/>
        <v>617</v>
      </c>
      <c r="P46" s="227">
        <f>SUM(P5:P45)</f>
        <v>492</v>
      </c>
      <c r="Q46" s="227">
        <f t="shared" si="1"/>
        <v>372</v>
      </c>
      <c r="R46" s="227">
        <f t="shared" si="1"/>
        <v>126</v>
      </c>
      <c r="S46" s="229">
        <f t="shared" si="1"/>
        <v>128</v>
      </c>
      <c r="T46" s="228">
        <f t="shared" si="1"/>
        <v>24</v>
      </c>
      <c r="U46" s="226">
        <f t="shared" si="1"/>
        <v>16</v>
      </c>
      <c r="V46" s="227">
        <f>SUM(V5:V45)</f>
        <v>17</v>
      </c>
      <c r="W46" s="227">
        <f t="shared" si="1"/>
        <v>26</v>
      </c>
      <c r="X46" s="227">
        <f t="shared" si="1"/>
        <v>7</v>
      </c>
      <c r="Y46" s="229">
        <f t="shared" si="1"/>
        <v>3</v>
      </c>
      <c r="Z46" s="230">
        <f aca="true" t="shared" si="2" ref="Z46:AE46">SUM(Z5:Z45)</f>
        <v>822</v>
      </c>
      <c r="AA46" s="226">
        <f t="shared" si="2"/>
        <v>292</v>
      </c>
      <c r="AB46" s="226">
        <f t="shared" si="2"/>
        <v>281</v>
      </c>
      <c r="AC46" s="227">
        <f t="shared" si="2"/>
        <v>258</v>
      </c>
      <c r="AD46" s="227">
        <f t="shared" si="2"/>
        <v>148</v>
      </c>
      <c r="AE46" s="229">
        <f t="shared" si="2"/>
        <v>161</v>
      </c>
    </row>
    <row r="47" spans="1:30" ht="18" customHeight="1">
      <c r="A47" s="7"/>
      <c r="B47" s="33" t="s">
        <v>349</v>
      </c>
      <c r="C47" s="13"/>
      <c r="D47" s="13"/>
      <c r="E47" s="13"/>
      <c r="F47" s="13"/>
      <c r="G47" s="13"/>
      <c r="H47" s="13"/>
      <c r="I47" s="13"/>
      <c r="J47" s="31"/>
      <c r="K47" s="32"/>
      <c r="L47" s="32"/>
      <c r="M47" s="32"/>
      <c r="N47" s="32"/>
      <c r="O47" s="32"/>
      <c r="P47" s="33"/>
      <c r="Q47" s="33"/>
      <c r="R47" s="33"/>
      <c r="S47" s="33"/>
      <c r="T47" s="1"/>
      <c r="W47" s="13"/>
      <c r="X47" s="13"/>
      <c r="Y47" s="13"/>
      <c r="Z47" s="13"/>
      <c r="AA47" s="13"/>
      <c r="AB47" s="13"/>
      <c r="AC47" s="13"/>
      <c r="AD47" s="13"/>
    </row>
    <row r="48" spans="1:30" ht="24" customHeight="1">
      <c r="A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  <row r="61" ht="18.75">
      <c r="A61" s="1"/>
    </row>
  </sheetData>
  <sheetProtection/>
  <mergeCells count="5">
    <mergeCell ref="B3:G3"/>
    <mergeCell ref="H3:M3"/>
    <mergeCell ref="Z3:AE3"/>
    <mergeCell ref="T3:Y3"/>
    <mergeCell ref="N3:S3"/>
  </mergeCells>
  <printOptions/>
  <pageMargins left="0.6692913385826772" right="0.1968503937007874" top="0.6692913385826772" bottom="0.1968503937007874" header="0.5118110236220472" footer="0.31496062992125984"/>
  <pageSetup horizontalDpi="300" verticalDpi="3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7226562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4" topLeftCell="E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8" sqref="M28"/>
    </sheetView>
  </sheetViews>
  <sheetFormatPr defaultColWidth="8.72265625" defaultRowHeight="18.75"/>
  <cols>
    <col min="1" max="2" width="10.36328125" style="0" customWidth="1"/>
    <col min="3" max="6" width="8.18359375" style="0" customWidth="1"/>
    <col min="7" max="8" width="8.6328125" style="0" customWidth="1"/>
    <col min="9" max="13" width="8.18359375" style="0" customWidth="1"/>
  </cols>
  <sheetData>
    <row r="1" ht="24" customHeight="1">
      <c r="B1" s="52" t="s">
        <v>244</v>
      </c>
    </row>
    <row r="2" spans="2:10" ht="15" customHeight="1" thickBot="1">
      <c r="B2" s="2"/>
      <c r="H2" s="21" t="s">
        <v>250</v>
      </c>
      <c r="I2" s="21"/>
      <c r="J2" s="67"/>
    </row>
    <row r="3" spans="1:13" ht="12" customHeight="1">
      <c r="A3" s="440" t="s">
        <v>0</v>
      </c>
      <c r="B3" s="440" t="s">
        <v>43</v>
      </c>
      <c r="C3" s="442" t="s">
        <v>46</v>
      </c>
      <c r="D3" s="443"/>
      <c r="E3" s="443"/>
      <c r="F3" s="444"/>
      <c r="G3" s="445" t="s">
        <v>45</v>
      </c>
      <c r="H3" s="445"/>
      <c r="I3" s="445"/>
      <c r="J3" s="445"/>
      <c r="K3" s="445"/>
      <c r="L3" s="445"/>
      <c r="M3" s="446"/>
    </row>
    <row r="4" spans="1:13" ht="30" customHeight="1" thickBot="1">
      <c r="A4" s="447"/>
      <c r="B4" s="441"/>
      <c r="C4" s="77" t="s">
        <v>47</v>
      </c>
      <c r="D4" s="72" t="s">
        <v>48</v>
      </c>
      <c r="E4" s="73" t="s">
        <v>44</v>
      </c>
      <c r="F4" s="78" t="s">
        <v>49</v>
      </c>
      <c r="G4" s="76" t="s">
        <v>50</v>
      </c>
      <c r="H4" s="73" t="s">
        <v>51</v>
      </c>
      <c r="I4" s="73" t="s">
        <v>178</v>
      </c>
      <c r="J4" s="73" t="s">
        <v>52</v>
      </c>
      <c r="K4" s="73" t="s">
        <v>179</v>
      </c>
      <c r="L4" s="74" t="s">
        <v>53</v>
      </c>
      <c r="M4" s="75" t="s">
        <v>180</v>
      </c>
    </row>
    <row r="5" spans="1:13" s="11" customFormat="1" ht="15" customHeight="1">
      <c r="A5" s="282" t="s">
        <v>1</v>
      </c>
      <c r="B5" s="275">
        <v>2628811</v>
      </c>
      <c r="C5" s="276">
        <v>591590</v>
      </c>
      <c r="D5" s="277">
        <v>277241</v>
      </c>
      <c r="E5" s="179">
        <f aca="true" t="shared" si="0" ref="E5:E46">C5/B5</f>
        <v>0.22504090252209077</v>
      </c>
      <c r="F5" s="278">
        <f aca="true" t="shared" si="1" ref="F5:F46">D5/B5</f>
        <v>0.10546250757471724</v>
      </c>
      <c r="G5" s="279">
        <v>1203312</v>
      </c>
      <c r="H5" s="277">
        <v>382415</v>
      </c>
      <c r="I5" s="179">
        <f>H5/G5</f>
        <v>0.3178020330554337</v>
      </c>
      <c r="J5" s="277">
        <v>144773</v>
      </c>
      <c r="K5" s="180">
        <f aca="true" t="shared" si="2" ref="K5:K36">J5/G5</f>
        <v>0.12031210525615967</v>
      </c>
      <c r="L5" s="280">
        <v>104145</v>
      </c>
      <c r="M5" s="278">
        <f>L5/G5</f>
        <v>0.08654862579281183</v>
      </c>
    </row>
    <row r="6" spans="1:13" s="11" customFormat="1" ht="15" customHeight="1">
      <c r="A6" s="182" t="s">
        <v>21</v>
      </c>
      <c r="B6" s="174">
        <v>347930</v>
      </c>
      <c r="C6" s="175">
        <v>69095</v>
      </c>
      <c r="D6" s="25">
        <v>30959</v>
      </c>
      <c r="E6" s="176">
        <f t="shared" si="0"/>
        <v>0.19858879659701664</v>
      </c>
      <c r="F6" s="177">
        <f t="shared" si="1"/>
        <v>0.08898054206305867</v>
      </c>
      <c r="G6" s="178">
        <v>155596</v>
      </c>
      <c r="H6" s="25">
        <v>10144</v>
      </c>
      <c r="I6" s="179">
        <f>H6/G6</f>
        <v>0.06519447800714671</v>
      </c>
      <c r="J6" s="25">
        <v>6197</v>
      </c>
      <c r="K6" s="180">
        <f t="shared" si="2"/>
        <v>0.039827501992339136</v>
      </c>
      <c r="L6" s="231" t="s">
        <v>65</v>
      </c>
      <c r="M6" s="177"/>
    </row>
    <row r="7" spans="1:13" s="11" customFormat="1" ht="15" customHeight="1">
      <c r="A7" s="182" t="s">
        <v>22</v>
      </c>
      <c r="B7" s="174">
        <v>394351</v>
      </c>
      <c r="C7" s="175">
        <v>85683</v>
      </c>
      <c r="D7" s="25">
        <v>37772</v>
      </c>
      <c r="E7" s="176">
        <f t="shared" si="0"/>
        <v>0.21727598002794465</v>
      </c>
      <c r="F7" s="177">
        <f t="shared" si="1"/>
        <v>0.09578269105441599</v>
      </c>
      <c r="G7" s="178">
        <v>175765</v>
      </c>
      <c r="H7" s="25">
        <v>42735</v>
      </c>
      <c r="I7" s="179">
        <f>H7/G7</f>
        <v>0.243137143344807</v>
      </c>
      <c r="J7" s="25">
        <v>25907</v>
      </c>
      <c r="K7" s="180">
        <f t="shared" si="2"/>
        <v>0.14739567035530396</v>
      </c>
      <c r="L7" s="231">
        <v>16828</v>
      </c>
      <c r="M7" s="177">
        <f>L7/G7</f>
        <v>0.09574147298950303</v>
      </c>
    </row>
    <row r="8" spans="1:13" s="11" customFormat="1" ht="15" customHeight="1">
      <c r="A8" s="182" t="s">
        <v>23</v>
      </c>
      <c r="B8" s="174">
        <v>127461</v>
      </c>
      <c r="C8" s="175">
        <v>26484</v>
      </c>
      <c r="D8" s="25">
        <v>11369</v>
      </c>
      <c r="E8" s="176">
        <f t="shared" si="0"/>
        <v>0.20778120366229672</v>
      </c>
      <c r="F8" s="177">
        <f t="shared" si="1"/>
        <v>0.08919591090608107</v>
      </c>
      <c r="G8" s="178">
        <v>55560</v>
      </c>
      <c r="H8" s="25" t="s">
        <v>65</v>
      </c>
      <c r="I8" s="179"/>
      <c r="J8" s="25" t="s">
        <v>65</v>
      </c>
      <c r="K8" s="180"/>
      <c r="L8" s="231" t="s">
        <v>65</v>
      </c>
      <c r="M8" s="177"/>
    </row>
    <row r="9" spans="1:13" s="11" customFormat="1" ht="15" customHeight="1">
      <c r="A9" s="182" t="s">
        <v>3</v>
      </c>
      <c r="B9" s="174">
        <v>103855</v>
      </c>
      <c r="C9" s="175">
        <v>22682</v>
      </c>
      <c r="D9" s="25">
        <v>10588</v>
      </c>
      <c r="E9" s="176">
        <f t="shared" si="0"/>
        <v>0.21840065475903905</v>
      </c>
      <c r="F9" s="177">
        <f t="shared" si="1"/>
        <v>0.10194983390303788</v>
      </c>
      <c r="G9" s="178">
        <v>46199</v>
      </c>
      <c r="H9" s="25">
        <v>4319</v>
      </c>
      <c r="I9" s="179">
        <f>H9/G9</f>
        <v>0.09348687201021667</v>
      </c>
      <c r="J9" s="25">
        <v>3626</v>
      </c>
      <c r="K9" s="180">
        <f t="shared" si="2"/>
        <v>0.07848654732786424</v>
      </c>
      <c r="L9" s="231">
        <v>4079</v>
      </c>
      <c r="M9" s="177">
        <f>L9/G9</f>
        <v>0.08829195437130674</v>
      </c>
    </row>
    <row r="10" spans="1:13" s="11" customFormat="1" ht="15" customHeight="1">
      <c r="A10" s="182" t="s">
        <v>4</v>
      </c>
      <c r="B10" s="174">
        <v>358183</v>
      </c>
      <c r="C10" s="175">
        <v>82768</v>
      </c>
      <c r="D10" s="25">
        <v>56985</v>
      </c>
      <c r="E10" s="176">
        <f>C10/B10</f>
        <v>0.23107741015067718</v>
      </c>
      <c r="F10" s="177">
        <f t="shared" si="1"/>
        <v>0.1590946527333793</v>
      </c>
      <c r="G10" s="178">
        <v>154061</v>
      </c>
      <c r="H10" s="25" t="s">
        <v>65</v>
      </c>
      <c r="I10" s="179"/>
      <c r="J10" s="25">
        <v>9587</v>
      </c>
      <c r="K10" s="180">
        <f t="shared" si="2"/>
        <v>0.06222859776322366</v>
      </c>
      <c r="L10" s="231" t="s">
        <v>65</v>
      </c>
      <c r="M10" s="177"/>
    </row>
    <row r="11" spans="1:13" s="11" customFormat="1" ht="15" customHeight="1">
      <c r="A11" s="182" t="s">
        <v>5</v>
      </c>
      <c r="B11" s="174">
        <v>274609</v>
      </c>
      <c r="C11" s="175">
        <v>51896</v>
      </c>
      <c r="D11" s="25">
        <v>21575</v>
      </c>
      <c r="E11" s="176">
        <f t="shared" si="0"/>
        <v>0.18898142449810457</v>
      </c>
      <c r="F11" s="177">
        <f t="shared" si="1"/>
        <v>0.07856625238065759</v>
      </c>
      <c r="G11" s="178">
        <v>117319</v>
      </c>
      <c r="H11" s="25" t="s">
        <v>65</v>
      </c>
      <c r="I11" s="179"/>
      <c r="J11" s="25">
        <v>6990</v>
      </c>
      <c r="K11" s="180">
        <f t="shared" si="2"/>
        <v>0.059581142014507454</v>
      </c>
      <c r="L11" s="231" t="s">
        <v>65</v>
      </c>
      <c r="M11" s="177"/>
    </row>
    <row r="12" spans="1:13" s="11" customFormat="1" ht="15" customHeight="1">
      <c r="A12" s="182" t="s">
        <v>9</v>
      </c>
      <c r="B12" s="174">
        <v>83962</v>
      </c>
      <c r="C12" s="175">
        <v>16663</v>
      </c>
      <c r="D12" s="25">
        <v>6203</v>
      </c>
      <c r="E12" s="176">
        <f>C12/B12</f>
        <v>0.19845882661203879</v>
      </c>
      <c r="F12" s="177">
        <f>D12/B12</f>
        <v>0.07387865939353518</v>
      </c>
      <c r="G12" s="178">
        <v>37120</v>
      </c>
      <c r="H12" s="25">
        <v>12053</v>
      </c>
      <c r="I12" s="179">
        <f>H12/G12</f>
        <v>0.32470366379310345</v>
      </c>
      <c r="J12" s="25">
        <v>4293</v>
      </c>
      <c r="K12" s="180">
        <f t="shared" si="2"/>
        <v>0.11565193965517241</v>
      </c>
      <c r="L12" s="231">
        <v>3020</v>
      </c>
      <c r="M12" s="177">
        <f>L12/G12</f>
        <v>0.08135775862068965</v>
      </c>
    </row>
    <row r="13" spans="1:13" s="11" customFormat="1" ht="15" customHeight="1">
      <c r="A13" s="182" t="s">
        <v>24</v>
      </c>
      <c r="B13" s="174">
        <v>23041</v>
      </c>
      <c r="C13" s="175">
        <v>6295</v>
      </c>
      <c r="D13" s="25">
        <v>2578</v>
      </c>
      <c r="E13" s="176">
        <f t="shared" si="0"/>
        <v>0.2732086280977388</v>
      </c>
      <c r="F13" s="177">
        <f t="shared" si="1"/>
        <v>0.11188750488260057</v>
      </c>
      <c r="G13" s="178">
        <v>8854</v>
      </c>
      <c r="H13" s="25" t="s">
        <v>65</v>
      </c>
      <c r="I13" s="179"/>
      <c r="J13" s="25" t="s">
        <v>65</v>
      </c>
      <c r="K13" s="180"/>
      <c r="L13" s="25" t="s">
        <v>65</v>
      </c>
      <c r="M13" s="177"/>
    </row>
    <row r="14" spans="1:13" s="11" customFormat="1" ht="15" customHeight="1">
      <c r="A14" s="182" t="s">
        <v>14</v>
      </c>
      <c r="B14" s="174">
        <v>12132</v>
      </c>
      <c r="C14" s="175">
        <v>3254</v>
      </c>
      <c r="D14" s="25">
        <v>1690</v>
      </c>
      <c r="E14" s="176">
        <f t="shared" si="0"/>
        <v>0.26821628750412135</v>
      </c>
      <c r="F14" s="177">
        <f t="shared" si="1"/>
        <v>0.1393010220903396</v>
      </c>
      <c r="G14" s="178">
        <v>4689</v>
      </c>
      <c r="H14" s="25" t="s">
        <v>65</v>
      </c>
      <c r="I14" s="179"/>
      <c r="J14" s="25" t="s">
        <v>65</v>
      </c>
      <c r="K14" s="180"/>
      <c r="L14" s="25" t="s">
        <v>65</v>
      </c>
      <c r="M14" s="177"/>
    </row>
    <row r="15" spans="1:13" s="11" customFormat="1" ht="15" customHeight="1">
      <c r="A15" s="182" t="s">
        <v>13</v>
      </c>
      <c r="B15" s="174">
        <v>30096</v>
      </c>
      <c r="C15" s="175">
        <v>6308</v>
      </c>
      <c r="D15" s="25">
        <v>2779</v>
      </c>
      <c r="E15" s="176">
        <f t="shared" si="0"/>
        <v>0.20959595959595959</v>
      </c>
      <c r="F15" s="177">
        <f t="shared" si="1"/>
        <v>0.09233785220627326</v>
      </c>
      <c r="G15" s="178">
        <v>12247</v>
      </c>
      <c r="H15" s="25" t="s">
        <v>65</v>
      </c>
      <c r="I15" s="179"/>
      <c r="J15" s="25">
        <v>1467</v>
      </c>
      <c r="K15" s="180">
        <f t="shared" si="2"/>
        <v>0.11978443700498081</v>
      </c>
      <c r="L15" s="231" t="s">
        <v>65</v>
      </c>
      <c r="M15" s="177"/>
    </row>
    <row r="16" spans="1:13" s="11" customFormat="1" ht="15" customHeight="1">
      <c r="A16" s="182" t="s">
        <v>2</v>
      </c>
      <c r="B16" s="174">
        <v>849940</v>
      </c>
      <c r="C16" s="175">
        <v>188257</v>
      </c>
      <c r="D16" s="25">
        <v>129600</v>
      </c>
      <c r="E16" s="176">
        <f t="shared" si="0"/>
        <v>0.22149445843235993</v>
      </c>
      <c r="F16" s="177">
        <f t="shared" si="1"/>
        <v>0.15248135162482057</v>
      </c>
      <c r="G16" s="178">
        <v>372663</v>
      </c>
      <c r="H16" s="25">
        <v>86557</v>
      </c>
      <c r="I16" s="179">
        <f>H16/G16</f>
        <v>0.23226614930916137</v>
      </c>
      <c r="J16" s="231">
        <v>50409</v>
      </c>
      <c r="K16" s="180">
        <f t="shared" si="2"/>
        <v>0.1352669838433115</v>
      </c>
      <c r="L16" s="231" t="s">
        <v>65</v>
      </c>
      <c r="M16" s="177"/>
    </row>
    <row r="17" spans="1:13" s="11" customFormat="1" ht="15" customHeight="1">
      <c r="A17" s="182" t="s">
        <v>10</v>
      </c>
      <c r="B17" s="174">
        <v>60888</v>
      </c>
      <c r="C17" s="175">
        <v>13304</v>
      </c>
      <c r="D17" s="25">
        <v>6132</v>
      </c>
      <c r="E17" s="176">
        <f t="shared" si="0"/>
        <v>0.2184995401392721</v>
      </c>
      <c r="F17" s="177">
        <f t="shared" si="1"/>
        <v>0.10070949940875049</v>
      </c>
      <c r="G17" s="178">
        <v>24868</v>
      </c>
      <c r="H17" s="25">
        <v>9661</v>
      </c>
      <c r="I17" s="179">
        <f>H17/G17</f>
        <v>0.38849123371400995</v>
      </c>
      <c r="J17" s="25">
        <v>3494</v>
      </c>
      <c r="K17" s="180">
        <f t="shared" si="2"/>
        <v>0.14050184976676855</v>
      </c>
      <c r="L17" s="231">
        <v>3427</v>
      </c>
      <c r="M17" s="177">
        <f>L17/G17</f>
        <v>0.13780762425607207</v>
      </c>
    </row>
    <row r="18" spans="1:13" s="11" customFormat="1" ht="15" customHeight="1">
      <c r="A18" s="182" t="s">
        <v>25</v>
      </c>
      <c r="B18" s="174">
        <v>77397</v>
      </c>
      <c r="C18" s="175">
        <v>15124</v>
      </c>
      <c r="D18" s="25">
        <v>6703</v>
      </c>
      <c r="E18" s="176">
        <f t="shared" si="0"/>
        <v>0.19540809075287155</v>
      </c>
      <c r="F18" s="177">
        <f t="shared" si="1"/>
        <v>0.08660542398284171</v>
      </c>
      <c r="G18" s="178">
        <v>32867</v>
      </c>
      <c r="H18" s="25" t="s">
        <v>65</v>
      </c>
      <c r="I18" s="179"/>
      <c r="J18" s="25" t="s">
        <v>65</v>
      </c>
      <c r="K18" s="180"/>
      <c r="L18" s="231" t="s">
        <v>65</v>
      </c>
      <c r="M18" s="177"/>
    </row>
    <row r="19" spans="1:13" s="11" customFormat="1" ht="15" customHeight="1">
      <c r="A19" s="182" t="s">
        <v>26</v>
      </c>
      <c r="B19" s="174">
        <v>202643</v>
      </c>
      <c r="C19" s="175">
        <v>43712</v>
      </c>
      <c r="D19" s="25">
        <v>19814</v>
      </c>
      <c r="E19" s="176">
        <f t="shared" si="0"/>
        <v>0.2157094002753611</v>
      </c>
      <c r="F19" s="177">
        <f>D19/B19</f>
        <v>0.09777786550732076</v>
      </c>
      <c r="G19" s="178">
        <v>82819</v>
      </c>
      <c r="H19" s="25">
        <v>29709</v>
      </c>
      <c r="I19" s="179">
        <f>H19/G19</f>
        <v>0.3587220323838733</v>
      </c>
      <c r="J19" s="25">
        <v>11130</v>
      </c>
      <c r="K19" s="180">
        <f t="shared" si="2"/>
        <v>0.13438945169586688</v>
      </c>
      <c r="L19" s="231">
        <v>7766</v>
      </c>
      <c r="M19" s="177">
        <f>L19/G19</f>
        <v>0.0937707530880595</v>
      </c>
    </row>
    <row r="20" spans="1:13" s="11" customFormat="1" ht="15" customHeight="1">
      <c r="A20" s="182" t="s">
        <v>27</v>
      </c>
      <c r="B20" s="174">
        <v>90529</v>
      </c>
      <c r="C20" s="175">
        <v>18986</v>
      </c>
      <c r="D20" s="25">
        <v>8573</v>
      </c>
      <c r="E20" s="176">
        <f>C20/B20</f>
        <v>0.2097228512410388</v>
      </c>
      <c r="F20" s="177">
        <f>D20/B20</f>
        <v>0.09469893625247158</v>
      </c>
      <c r="G20" s="178">
        <v>33119</v>
      </c>
      <c r="H20" s="25">
        <v>13678</v>
      </c>
      <c r="I20" s="179">
        <f>H20/G20</f>
        <v>0.412995561460189</v>
      </c>
      <c r="J20" s="25">
        <v>2541</v>
      </c>
      <c r="K20" s="180">
        <f t="shared" si="2"/>
        <v>0.07672333101844862</v>
      </c>
      <c r="L20" s="231">
        <v>2161</v>
      </c>
      <c r="M20" s="177">
        <f>L20/G20</f>
        <v>0.06524955463631148</v>
      </c>
    </row>
    <row r="21" spans="1:13" s="11" customFormat="1" ht="15" customHeight="1">
      <c r="A21" s="182" t="s">
        <v>28</v>
      </c>
      <c r="B21" s="174">
        <v>102544</v>
      </c>
      <c r="C21" s="175">
        <v>21610</v>
      </c>
      <c r="D21" s="25">
        <v>9819</v>
      </c>
      <c r="E21" s="176">
        <f t="shared" si="0"/>
        <v>0.21073880480574192</v>
      </c>
      <c r="F21" s="177">
        <f t="shared" si="1"/>
        <v>0.09575401778748635</v>
      </c>
      <c r="G21" s="178">
        <v>42973</v>
      </c>
      <c r="H21" s="25" t="s">
        <v>65</v>
      </c>
      <c r="I21" s="179"/>
      <c r="J21" s="25">
        <v>5834</v>
      </c>
      <c r="K21" s="180">
        <f t="shared" si="2"/>
        <v>0.1357596630442371</v>
      </c>
      <c r="L21" s="231" t="s">
        <v>65</v>
      </c>
      <c r="M21" s="177"/>
    </row>
    <row r="22" spans="1:13" s="11" customFormat="1" ht="15" customHeight="1">
      <c r="A22" s="182" t="s">
        <v>8</v>
      </c>
      <c r="B22" s="174">
        <v>186953</v>
      </c>
      <c r="C22" s="175">
        <v>34096</v>
      </c>
      <c r="D22" s="25">
        <v>14366</v>
      </c>
      <c r="E22" s="176">
        <f t="shared" si="0"/>
        <v>0.18237738896942013</v>
      </c>
      <c r="F22" s="177">
        <f t="shared" si="1"/>
        <v>0.07684284285355143</v>
      </c>
      <c r="G22" s="178">
        <v>72075</v>
      </c>
      <c r="H22" s="25">
        <v>24205</v>
      </c>
      <c r="I22" s="179">
        <f>H22/G22</f>
        <v>0.3358307318765175</v>
      </c>
      <c r="J22" s="25">
        <v>7574</v>
      </c>
      <c r="K22" s="180">
        <f t="shared" si="2"/>
        <v>0.10508498092265002</v>
      </c>
      <c r="L22" s="231">
        <v>6111</v>
      </c>
      <c r="M22" s="177">
        <f>L22/G22</f>
        <v>0.08478668054110301</v>
      </c>
    </row>
    <row r="23" spans="1:13" s="11" customFormat="1" ht="15" customHeight="1">
      <c r="A23" s="182" t="s">
        <v>40</v>
      </c>
      <c r="B23" s="174">
        <v>65339</v>
      </c>
      <c r="C23" s="175">
        <v>14160</v>
      </c>
      <c r="D23" s="25">
        <v>5967</v>
      </c>
      <c r="E23" s="176">
        <f t="shared" si="0"/>
        <v>0.21671589709055847</v>
      </c>
      <c r="F23" s="177">
        <f t="shared" si="1"/>
        <v>0.09132371171888153</v>
      </c>
      <c r="G23" s="178">
        <v>25176</v>
      </c>
      <c r="H23" s="25">
        <v>8306</v>
      </c>
      <c r="I23" s="179">
        <f>H23/G23</f>
        <v>0.32991738163330153</v>
      </c>
      <c r="J23" s="25">
        <v>4986</v>
      </c>
      <c r="K23" s="180">
        <f t="shared" si="2"/>
        <v>0.198045757864633</v>
      </c>
      <c r="L23" s="231">
        <v>3232</v>
      </c>
      <c r="M23" s="177">
        <f>L23/G23</f>
        <v>0.12837623133142675</v>
      </c>
    </row>
    <row r="24" spans="1:13" s="11" customFormat="1" ht="15" customHeight="1">
      <c r="A24" s="182" t="s">
        <v>12</v>
      </c>
      <c r="B24" s="174">
        <v>58168</v>
      </c>
      <c r="C24" s="175">
        <v>13033</v>
      </c>
      <c r="D24" s="25">
        <v>5348</v>
      </c>
      <c r="E24" s="176">
        <f>C24/B24</f>
        <v>0.22405790125154723</v>
      </c>
      <c r="F24" s="177">
        <f>D24/B24</f>
        <v>0.09194058588914868</v>
      </c>
      <c r="G24" s="178">
        <v>23193</v>
      </c>
      <c r="H24" s="25" t="s">
        <v>65</v>
      </c>
      <c r="I24" s="179"/>
      <c r="J24" s="25" t="s">
        <v>65</v>
      </c>
      <c r="K24" s="180"/>
      <c r="L24" s="231" t="s">
        <v>65</v>
      </c>
      <c r="M24" s="177"/>
    </row>
    <row r="25" spans="1:13" s="11" customFormat="1" ht="15" customHeight="1">
      <c r="A25" s="182" t="s">
        <v>15</v>
      </c>
      <c r="B25" s="174">
        <v>18240</v>
      </c>
      <c r="C25" s="175">
        <v>4143</v>
      </c>
      <c r="D25" s="25">
        <v>1920</v>
      </c>
      <c r="E25" s="176">
        <f t="shared" si="0"/>
        <v>0.22713815789473685</v>
      </c>
      <c r="F25" s="177">
        <f t="shared" si="1"/>
        <v>0.10526315789473684</v>
      </c>
      <c r="G25" s="178">
        <v>7576</v>
      </c>
      <c r="H25" s="25" t="s">
        <v>65</v>
      </c>
      <c r="I25" s="179"/>
      <c r="J25" s="25" t="s">
        <v>65</v>
      </c>
      <c r="K25" s="180"/>
      <c r="L25" s="25" t="s">
        <v>65</v>
      </c>
      <c r="M25" s="177"/>
    </row>
    <row r="26" spans="1:13" s="11" customFormat="1" ht="15" customHeight="1">
      <c r="A26" s="182" t="s">
        <v>17</v>
      </c>
      <c r="B26" s="174">
        <v>8291</v>
      </c>
      <c r="C26" s="175">
        <v>1760</v>
      </c>
      <c r="D26" s="25">
        <v>838</v>
      </c>
      <c r="E26" s="176">
        <f t="shared" si="0"/>
        <v>0.2122783741406344</v>
      </c>
      <c r="F26" s="177">
        <f t="shared" si="1"/>
        <v>0.10107345314196116</v>
      </c>
      <c r="G26" s="178">
        <v>3557</v>
      </c>
      <c r="H26" s="25" t="s">
        <v>65</v>
      </c>
      <c r="I26" s="179"/>
      <c r="J26" s="25" t="s">
        <v>65</v>
      </c>
      <c r="K26" s="180"/>
      <c r="L26" s="25" t="s">
        <v>65</v>
      </c>
      <c r="M26" s="177"/>
    </row>
    <row r="27" spans="1:13" s="11" customFormat="1" ht="15" customHeight="1">
      <c r="A27" s="182" t="s">
        <v>16</v>
      </c>
      <c r="B27" s="174">
        <v>44703</v>
      </c>
      <c r="C27" s="175">
        <v>8829</v>
      </c>
      <c r="D27" s="25">
        <v>3554</v>
      </c>
      <c r="E27" s="176">
        <f>C27/B27</f>
        <v>0.19750352325347292</v>
      </c>
      <c r="F27" s="177">
        <f>D27/B27</f>
        <v>0.07950249423976019</v>
      </c>
      <c r="G27" s="178">
        <v>16866</v>
      </c>
      <c r="H27" s="25" t="s">
        <v>65</v>
      </c>
      <c r="I27" s="179"/>
      <c r="J27" s="25" t="s">
        <v>65</v>
      </c>
      <c r="K27" s="180"/>
      <c r="L27" s="25" t="s">
        <v>65</v>
      </c>
      <c r="M27" s="177"/>
    </row>
    <row r="28" spans="1:13" s="11" customFormat="1" ht="15" customHeight="1">
      <c r="A28" s="182" t="s">
        <v>18</v>
      </c>
      <c r="B28" s="174">
        <v>17867</v>
      </c>
      <c r="C28" s="175">
        <v>5243</v>
      </c>
      <c r="D28" s="25">
        <v>2506</v>
      </c>
      <c r="E28" s="176">
        <f t="shared" si="0"/>
        <v>0.2934460177981754</v>
      </c>
      <c r="F28" s="177">
        <f t="shared" si="1"/>
        <v>0.14025857726534952</v>
      </c>
      <c r="G28" s="178">
        <v>7813</v>
      </c>
      <c r="H28" s="25" t="s">
        <v>65</v>
      </c>
      <c r="I28" s="179"/>
      <c r="J28" s="25" t="s">
        <v>65</v>
      </c>
      <c r="K28" s="180"/>
      <c r="L28" s="25" t="s">
        <v>65</v>
      </c>
      <c r="M28" s="177"/>
    </row>
    <row r="29" spans="1:13" s="11" customFormat="1" ht="15" customHeight="1">
      <c r="A29" s="182" t="s">
        <v>154</v>
      </c>
      <c r="B29" s="174">
        <v>334756</v>
      </c>
      <c r="C29" s="175">
        <v>76427</v>
      </c>
      <c r="D29" s="25">
        <v>29776</v>
      </c>
      <c r="E29" s="176">
        <f>C29/B29</f>
        <v>0.22830658748461566</v>
      </c>
      <c r="F29" s="177">
        <f>D29/B29</f>
        <v>0.08894836836382321</v>
      </c>
      <c r="G29" s="178">
        <v>154168</v>
      </c>
      <c r="H29" s="25">
        <v>56205</v>
      </c>
      <c r="I29" s="179">
        <f>H29/G29</f>
        <v>0.36456981993669246</v>
      </c>
      <c r="J29" s="25" t="s">
        <v>65</v>
      </c>
      <c r="K29" s="180"/>
      <c r="L29" s="231" t="s">
        <v>65</v>
      </c>
      <c r="M29" s="177"/>
    </row>
    <row r="30" spans="1:13" s="11" customFormat="1" ht="15" customHeight="1">
      <c r="A30" s="182" t="s">
        <v>29</v>
      </c>
      <c r="B30" s="174">
        <v>410930</v>
      </c>
      <c r="C30" s="175">
        <v>84782</v>
      </c>
      <c r="D30" s="25">
        <v>34339</v>
      </c>
      <c r="E30" s="176">
        <f>C30/B30</f>
        <v>0.20631737765556177</v>
      </c>
      <c r="F30" s="177">
        <f>D30/B30</f>
        <v>0.0835641106757842</v>
      </c>
      <c r="G30" s="178">
        <v>171736</v>
      </c>
      <c r="H30" s="25" t="s">
        <v>65</v>
      </c>
      <c r="I30" s="179"/>
      <c r="J30" s="25" t="s">
        <v>65</v>
      </c>
      <c r="K30" s="180"/>
      <c r="L30" s="231" t="s">
        <v>65</v>
      </c>
      <c r="M30" s="177"/>
    </row>
    <row r="31" spans="1:13" s="11" customFormat="1" ht="15" customHeight="1">
      <c r="A31" s="182" t="s">
        <v>7</v>
      </c>
      <c r="B31" s="174">
        <v>242587</v>
      </c>
      <c r="C31" s="175">
        <v>54168</v>
      </c>
      <c r="D31" s="25">
        <v>20851</v>
      </c>
      <c r="E31" s="176">
        <f t="shared" si="0"/>
        <v>0.22329308660398126</v>
      </c>
      <c r="F31" s="177">
        <f t="shared" si="1"/>
        <v>0.08595266852716757</v>
      </c>
      <c r="G31" s="178">
        <v>107194</v>
      </c>
      <c r="H31" s="25">
        <v>38711</v>
      </c>
      <c r="I31" s="179">
        <f>H31/G31</f>
        <v>0.3611302871429371</v>
      </c>
      <c r="J31" s="25">
        <v>23896</v>
      </c>
      <c r="K31" s="180">
        <f t="shared" si="2"/>
        <v>0.22292292479056663</v>
      </c>
      <c r="L31" s="231" t="s">
        <v>65</v>
      </c>
      <c r="M31" s="177"/>
    </row>
    <row r="32" spans="1:13" s="11" customFormat="1" ht="15" customHeight="1">
      <c r="A32" s="182" t="s">
        <v>30</v>
      </c>
      <c r="B32" s="174">
        <v>127089</v>
      </c>
      <c r="C32" s="175">
        <v>26012</v>
      </c>
      <c r="D32" s="25">
        <v>9953</v>
      </c>
      <c r="E32" s="176">
        <f t="shared" si="0"/>
        <v>0.20467546365145686</v>
      </c>
      <c r="F32" s="177">
        <f t="shared" si="1"/>
        <v>0.07831519643714248</v>
      </c>
      <c r="G32" s="178">
        <v>55277</v>
      </c>
      <c r="H32" s="25">
        <v>18837</v>
      </c>
      <c r="I32" s="179">
        <f>H32/G32</f>
        <v>0.34077464406534363</v>
      </c>
      <c r="J32" s="25">
        <v>6670</v>
      </c>
      <c r="K32" s="180">
        <f t="shared" si="2"/>
        <v>0.12066501438211191</v>
      </c>
      <c r="L32" s="231">
        <v>4927</v>
      </c>
      <c r="M32" s="177">
        <f>L32/G32</f>
        <v>0.08913291242288836</v>
      </c>
    </row>
    <row r="33" spans="1:13" s="11" customFormat="1" ht="15" customHeight="1">
      <c r="A33" s="182" t="s">
        <v>31</v>
      </c>
      <c r="B33" s="174">
        <v>78860</v>
      </c>
      <c r="C33" s="175">
        <v>16841</v>
      </c>
      <c r="D33" s="25">
        <v>6352</v>
      </c>
      <c r="E33" s="176">
        <f t="shared" si="0"/>
        <v>0.21355566827288866</v>
      </c>
      <c r="F33" s="177">
        <f t="shared" si="1"/>
        <v>0.08054780623890438</v>
      </c>
      <c r="G33" s="178">
        <v>30995</v>
      </c>
      <c r="H33" s="25" t="s">
        <v>65</v>
      </c>
      <c r="I33" s="179"/>
      <c r="J33" s="25" t="s">
        <v>65</v>
      </c>
      <c r="K33" s="180"/>
      <c r="L33" s="231" t="s">
        <v>65</v>
      </c>
      <c r="M33" s="177"/>
    </row>
    <row r="34" spans="1:13" s="11" customFormat="1" ht="15" customHeight="1">
      <c r="A34" s="182" t="s">
        <v>32</v>
      </c>
      <c r="B34" s="174">
        <v>125770</v>
      </c>
      <c r="C34" s="175">
        <v>30083</v>
      </c>
      <c r="D34" s="25">
        <v>12200</v>
      </c>
      <c r="E34" s="176">
        <f t="shared" si="0"/>
        <v>0.23919058599029974</v>
      </c>
      <c r="F34" s="177">
        <f t="shared" si="1"/>
        <v>0.09700246481672894</v>
      </c>
      <c r="G34" s="178">
        <v>54346</v>
      </c>
      <c r="H34" s="25">
        <v>21720</v>
      </c>
      <c r="I34" s="179">
        <f>H34/G34</f>
        <v>0.3996614286240018</v>
      </c>
      <c r="J34" s="25">
        <v>8007</v>
      </c>
      <c r="K34" s="180">
        <f t="shared" si="2"/>
        <v>0.14733375041401392</v>
      </c>
      <c r="L34" s="231">
        <v>5580</v>
      </c>
      <c r="M34" s="177">
        <f>L34/G34</f>
        <v>0.10267544989511647</v>
      </c>
    </row>
    <row r="35" spans="1:13" s="11" customFormat="1" ht="15" customHeight="1">
      <c r="A35" s="182" t="s">
        <v>34</v>
      </c>
      <c r="B35" s="174">
        <v>118064</v>
      </c>
      <c r="C35" s="175">
        <v>27218</v>
      </c>
      <c r="D35" s="25">
        <v>12006</v>
      </c>
      <c r="E35" s="176">
        <f t="shared" si="0"/>
        <v>0.23053598048516058</v>
      </c>
      <c r="F35" s="177">
        <f t="shared" si="1"/>
        <v>0.10169060848353435</v>
      </c>
      <c r="G35" s="178">
        <v>48724</v>
      </c>
      <c r="H35" s="25" t="s">
        <v>308</v>
      </c>
      <c r="I35" s="179"/>
      <c r="J35" s="25" t="s">
        <v>308</v>
      </c>
      <c r="K35" s="180"/>
      <c r="L35" s="231" t="s">
        <v>308</v>
      </c>
      <c r="M35" s="177"/>
    </row>
    <row r="36" spans="1:13" s="11" customFormat="1" ht="15" customHeight="1">
      <c r="A36" s="182" t="s">
        <v>33</v>
      </c>
      <c r="B36" s="174">
        <v>66867</v>
      </c>
      <c r="C36" s="175">
        <v>15208</v>
      </c>
      <c r="D36" s="25">
        <v>6808</v>
      </c>
      <c r="E36" s="176">
        <f>C36/B36</f>
        <v>0.22743655315776093</v>
      </c>
      <c r="F36" s="177">
        <f>D36/B36</f>
        <v>0.10181404878340587</v>
      </c>
      <c r="G36" s="178">
        <v>27716</v>
      </c>
      <c r="H36" s="25">
        <v>10887</v>
      </c>
      <c r="I36" s="179">
        <f>H36/G36</f>
        <v>0.39280559965362966</v>
      </c>
      <c r="J36" s="25">
        <v>3815</v>
      </c>
      <c r="K36" s="180">
        <f t="shared" si="2"/>
        <v>0.13764612498195988</v>
      </c>
      <c r="L36" s="231" t="s">
        <v>65</v>
      </c>
      <c r="M36" s="177"/>
    </row>
    <row r="37" spans="1:13" s="11" customFormat="1" ht="15" customHeight="1">
      <c r="A37" s="182" t="s">
        <v>6</v>
      </c>
      <c r="B37" s="174">
        <v>119584</v>
      </c>
      <c r="C37" s="175">
        <v>26333</v>
      </c>
      <c r="D37" s="25">
        <v>11818</v>
      </c>
      <c r="E37" s="176">
        <f>C37/B37</f>
        <v>0.22020504415306397</v>
      </c>
      <c r="F37" s="177">
        <f>D37/B37</f>
        <v>0.09882592989028632</v>
      </c>
      <c r="G37" s="178">
        <v>49844</v>
      </c>
      <c r="H37" s="25">
        <v>18953</v>
      </c>
      <c r="I37" s="179">
        <f>H37/G37</f>
        <v>0.3802463686702512</v>
      </c>
      <c r="J37" s="25" t="s">
        <v>65</v>
      </c>
      <c r="K37" s="180"/>
      <c r="L37" s="231" t="s">
        <v>65</v>
      </c>
      <c r="M37" s="177"/>
    </row>
    <row r="38" spans="1:13" s="11" customFormat="1" ht="15" customHeight="1">
      <c r="A38" s="182" t="s">
        <v>35</v>
      </c>
      <c r="B38" s="174">
        <v>114714</v>
      </c>
      <c r="C38" s="175">
        <v>28115</v>
      </c>
      <c r="D38" s="25">
        <v>12321</v>
      </c>
      <c r="E38" s="176">
        <f t="shared" si="0"/>
        <v>0.24508778353121677</v>
      </c>
      <c r="F38" s="177">
        <f t="shared" si="1"/>
        <v>0.10740624509650086</v>
      </c>
      <c r="G38" s="178">
        <v>46657</v>
      </c>
      <c r="H38" s="25" t="s">
        <v>65</v>
      </c>
      <c r="I38" s="179"/>
      <c r="J38" s="25" t="s">
        <v>65</v>
      </c>
      <c r="K38" s="180"/>
      <c r="L38" s="25" t="s">
        <v>65</v>
      </c>
      <c r="M38" s="177"/>
    </row>
    <row r="39" spans="1:13" s="11" customFormat="1" ht="15" customHeight="1">
      <c r="A39" s="182" t="s">
        <v>36</v>
      </c>
      <c r="B39" s="174">
        <v>57805</v>
      </c>
      <c r="C39" s="175">
        <v>12425</v>
      </c>
      <c r="D39" s="25">
        <v>5269</v>
      </c>
      <c r="E39" s="176">
        <f t="shared" si="0"/>
        <v>0.2149468039096964</v>
      </c>
      <c r="F39" s="177">
        <f t="shared" si="1"/>
        <v>0.091151284490961</v>
      </c>
      <c r="G39" s="178">
        <v>23972</v>
      </c>
      <c r="H39" s="25" t="s">
        <v>65</v>
      </c>
      <c r="I39" s="179"/>
      <c r="J39" s="25" t="s">
        <v>65</v>
      </c>
      <c r="K39" s="180"/>
      <c r="L39" s="231" t="s">
        <v>65</v>
      </c>
      <c r="M39" s="177"/>
    </row>
    <row r="40" spans="1:13" s="11" customFormat="1" ht="15" customHeight="1">
      <c r="A40" s="182" t="s">
        <v>20</v>
      </c>
      <c r="B40" s="174">
        <v>16463</v>
      </c>
      <c r="C40" s="175">
        <v>4129</v>
      </c>
      <c r="D40" s="25">
        <v>1983</v>
      </c>
      <c r="E40" s="176">
        <f>C40/B40</f>
        <v>0.25080483508473544</v>
      </c>
      <c r="F40" s="177">
        <f>D40/B40</f>
        <v>0.12045192249286278</v>
      </c>
      <c r="G40" s="178">
        <v>6221</v>
      </c>
      <c r="H40" s="25" t="s">
        <v>65</v>
      </c>
      <c r="I40" s="179"/>
      <c r="J40" s="25">
        <v>266</v>
      </c>
      <c r="K40" s="180">
        <f>J40/G40</f>
        <v>0.04275839897122649</v>
      </c>
      <c r="L40" s="25">
        <v>213</v>
      </c>
      <c r="M40" s="177">
        <f>L40/G40</f>
        <v>0.03423886834914001</v>
      </c>
    </row>
    <row r="41" spans="1:13" s="11" customFormat="1" ht="15" customHeight="1">
      <c r="A41" s="182" t="s">
        <v>19</v>
      </c>
      <c r="B41" s="174">
        <v>14307</v>
      </c>
      <c r="C41" s="175">
        <v>2957</v>
      </c>
      <c r="D41" s="25">
        <v>1326</v>
      </c>
      <c r="E41" s="176">
        <f t="shared" si="0"/>
        <v>0.20668204375480534</v>
      </c>
      <c r="F41" s="177">
        <f t="shared" si="1"/>
        <v>0.09268190396309499</v>
      </c>
      <c r="G41" s="178">
        <v>5224</v>
      </c>
      <c r="H41" s="25">
        <v>2093</v>
      </c>
      <c r="I41" s="179">
        <f>H41/G41</f>
        <v>0.40065084226646247</v>
      </c>
      <c r="J41" s="25" t="s">
        <v>65</v>
      </c>
      <c r="K41" s="180"/>
      <c r="L41" s="231" t="s">
        <v>65</v>
      </c>
      <c r="M41" s="177"/>
    </row>
    <row r="42" spans="1:13" s="11" customFormat="1" ht="15" customHeight="1">
      <c r="A42" s="182" t="s">
        <v>37</v>
      </c>
      <c r="B42" s="174">
        <v>6163</v>
      </c>
      <c r="C42" s="175">
        <v>1923</v>
      </c>
      <c r="D42" s="25">
        <v>896</v>
      </c>
      <c r="E42" s="176">
        <f>C42/B42</f>
        <v>0.31202336524419927</v>
      </c>
      <c r="F42" s="177">
        <f>D42/B42</f>
        <v>0.1453837416842447</v>
      </c>
      <c r="G42" s="178">
        <v>2387</v>
      </c>
      <c r="H42" s="25">
        <v>504</v>
      </c>
      <c r="I42" s="179">
        <f>H42/G42</f>
        <v>0.21114369501466276</v>
      </c>
      <c r="J42" s="25">
        <v>151</v>
      </c>
      <c r="K42" s="180">
        <f>J42/G42</f>
        <v>0.06325932132383745</v>
      </c>
      <c r="L42" s="231" t="s">
        <v>65</v>
      </c>
      <c r="M42" s="177"/>
    </row>
    <row r="43" spans="1:13" s="11" customFormat="1" ht="15" customHeight="1">
      <c r="A43" s="182" t="s">
        <v>11</v>
      </c>
      <c r="B43" s="174">
        <v>504506</v>
      </c>
      <c r="C43" s="175">
        <v>113870</v>
      </c>
      <c r="D43" s="25">
        <v>47365</v>
      </c>
      <c r="E43" s="176">
        <f t="shared" si="0"/>
        <v>0.22570593808596925</v>
      </c>
      <c r="F43" s="177">
        <f t="shared" si="1"/>
        <v>0.09388391812981411</v>
      </c>
      <c r="G43" s="178">
        <v>229999</v>
      </c>
      <c r="H43" s="25" t="s">
        <v>65</v>
      </c>
      <c r="I43" s="179"/>
      <c r="J43" s="25" t="s">
        <v>65</v>
      </c>
      <c r="K43" s="180"/>
      <c r="L43" s="231" t="s">
        <v>65</v>
      </c>
      <c r="M43" s="177"/>
    </row>
    <row r="44" spans="1:13" s="11" customFormat="1" ht="15" customHeight="1">
      <c r="A44" s="182" t="s">
        <v>38</v>
      </c>
      <c r="B44" s="174">
        <v>271505</v>
      </c>
      <c r="C44" s="175">
        <v>62426</v>
      </c>
      <c r="D44" s="25">
        <v>26219</v>
      </c>
      <c r="E44" s="176">
        <f t="shared" si="0"/>
        <v>0.22992578405554226</v>
      </c>
      <c r="F44" s="177">
        <f t="shared" si="1"/>
        <v>0.09656912395720152</v>
      </c>
      <c r="G44" s="178" t="s">
        <v>65</v>
      </c>
      <c r="H44" s="25" t="s">
        <v>65</v>
      </c>
      <c r="I44" s="179"/>
      <c r="J44" s="25" t="s">
        <v>65</v>
      </c>
      <c r="K44" s="180"/>
      <c r="L44" s="231" t="s">
        <v>65</v>
      </c>
      <c r="M44" s="177"/>
    </row>
    <row r="45" spans="1:13" s="11" customFormat="1" ht="15" customHeight="1" thickBot="1">
      <c r="A45" s="352" t="s">
        <v>39</v>
      </c>
      <c r="B45" s="340">
        <v>73926</v>
      </c>
      <c r="C45" s="341">
        <v>16043</v>
      </c>
      <c r="D45" s="342">
        <v>6769</v>
      </c>
      <c r="E45" s="180">
        <f>C45/B45</f>
        <v>0.2170143116089062</v>
      </c>
      <c r="F45" s="343">
        <f>D45/B45</f>
        <v>0.09156453751048346</v>
      </c>
      <c r="G45" s="344">
        <v>30733</v>
      </c>
      <c r="H45" s="342">
        <v>11466</v>
      </c>
      <c r="I45" s="179">
        <f>H45/G45</f>
        <v>0.3730843067712231</v>
      </c>
      <c r="J45" s="342">
        <v>3958</v>
      </c>
      <c r="K45" s="180">
        <f>J45/G45</f>
        <v>0.12878664627598999</v>
      </c>
      <c r="L45" s="345">
        <v>2851</v>
      </c>
      <c r="M45" s="177">
        <f>L45/G45</f>
        <v>0.09276673282790486</v>
      </c>
    </row>
    <row r="46" spans="1:13" s="11" customFormat="1" ht="15" customHeight="1" thickBot="1">
      <c r="A46" s="70" t="s">
        <v>193</v>
      </c>
      <c r="B46" s="140">
        <f>SUM(B5:B45)</f>
        <v>8851829</v>
      </c>
      <c r="C46" s="141">
        <f>SUM(C5:C45)</f>
        <v>1943935</v>
      </c>
      <c r="D46" s="142">
        <f>SUM(D5:D45)</f>
        <v>921130</v>
      </c>
      <c r="E46" s="144">
        <f t="shared" si="0"/>
        <v>0.2196082866038194</v>
      </c>
      <c r="F46" s="146">
        <f t="shared" si="1"/>
        <v>0.10406097993985197</v>
      </c>
      <c r="G46" s="143">
        <f>SUM(G5:G45)</f>
        <v>3761480</v>
      </c>
      <c r="H46" s="142">
        <f>SUM(H5:H45)</f>
        <v>803158</v>
      </c>
      <c r="I46" s="144"/>
      <c r="J46" s="142">
        <f>SUM(J5:J45)</f>
        <v>335571</v>
      </c>
      <c r="K46" s="144"/>
      <c r="L46" s="145">
        <f>SUM(L5:L45)</f>
        <v>164340</v>
      </c>
      <c r="M46" s="146">
        <f>L46/G46</f>
        <v>0.0436902495826111</v>
      </c>
    </row>
    <row r="47" spans="1:13" ht="18.75">
      <c r="A47" s="1"/>
      <c r="B47" s="29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mergeCells count="4">
    <mergeCell ref="B3:B4"/>
    <mergeCell ref="C3:F3"/>
    <mergeCell ref="G3:M3"/>
    <mergeCell ref="A3:A4"/>
  </mergeCells>
  <printOptions/>
  <pageMargins left="0.7" right="0.1968503937007874" top="0.48" bottom="0.1968503937007874" header="0.2755905511811024" footer="0.31496062992125984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1" sqref="G51"/>
    </sheetView>
  </sheetViews>
  <sheetFormatPr defaultColWidth="8.72265625" defaultRowHeight="18.75"/>
  <cols>
    <col min="1" max="1" width="8.54296875" style="0" customWidth="1"/>
    <col min="2" max="2" width="6.36328125" style="0" customWidth="1"/>
    <col min="3" max="3" width="5.18359375" style="0" customWidth="1"/>
    <col min="4" max="4" width="4.6328125" style="0" customWidth="1"/>
    <col min="5" max="5" width="5.18359375" style="0" customWidth="1"/>
    <col min="6" max="6" width="4.6328125" style="0" customWidth="1"/>
    <col min="7" max="7" width="5.18359375" style="0" customWidth="1"/>
    <col min="8" max="8" width="4.6328125" style="0" customWidth="1"/>
    <col min="9" max="9" width="5.18359375" style="0" customWidth="1"/>
    <col min="10" max="10" width="4.6328125" style="0" customWidth="1"/>
    <col min="11" max="11" width="5.90625" style="0" customWidth="1"/>
    <col min="12" max="12" width="5.18359375" style="0" customWidth="1"/>
    <col min="13" max="13" width="4.6328125" style="0" customWidth="1"/>
    <col min="14" max="14" width="5.18359375" style="0" customWidth="1"/>
    <col min="15" max="15" width="4.6328125" style="0" customWidth="1"/>
    <col min="16" max="16" width="5.18359375" style="0" customWidth="1"/>
    <col min="17" max="17" width="4.6328125" style="0" customWidth="1"/>
    <col min="18" max="18" width="5.18359375" style="0" customWidth="1"/>
    <col min="19" max="19" width="4.6328125" style="0" customWidth="1"/>
    <col min="20" max="20" width="5.18359375" style="0" customWidth="1"/>
    <col min="21" max="21" width="4.6328125" style="0" customWidth="1"/>
    <col min="22" max="22" width="5.18359375" style="0" customWidth="1"/>
    <col min="23" max="23" width="4.6328125" style="0" customWidth="1"/>
    <col min="24" max="24" width="5.18359375" style="0" customWidth="1"/>
    <col min="25" max="25" width="4.6328125" style="0" customWidth="1"/>
    <col min="26" max="26" width="5.18359375" style="0" customWidth="1"/>
    <col min="27" max="27" width="4.6328125" style="0" customWidth="1"/>
    <col min="28" max="28" width="5.18359375" style="0" customWidth="1"/>
    <col min="29" max="29" width="4.6328125" style="0" customWidth="1"/>
  </cols>
  <sheetData>
    <row r="1" ht="26.25" customHeight="1">
      <c r="B1" s="52" t="s">
        <v>245</v>
      </c>
    </row>
    <row r="2" spans="2:5" ht="18" customHeight="1" thickBot="1">
      <c r="B2" s="2"/>
      <c r="E2" s="1" t="s">
        <v>263</v>
      </c>
    </row>
    <row r="3" spans="1:29" ht="21" customHeight="1">
      <c r="A3" s="455" t="s">
        <v>0</v>
      </c>
      <c r="B3" s="155" t="s">
        <v>62</v>
      </c>
      <c r="C3" s="451" t="s">
        <v>211</v>
      </c>
      <c r="D3" s="451"/>
      <c r="E3" s="452" t="s">
        <v>212</v>
      </c>
      <c r="F3" s="449"/>
      <c r="G3" s="451" t="s">
        <v>137</v>
      </c>
      <c r="H3" s="451"/>
      <c r="I3" s="452" t="s">
        <v>138</v>
      </c>
      <c r="J3" s="449"/>
      <c r="K3" s="453" t="s">
        <v>172</v>
      </c>
      <c r="L3" s="452" t="s">
        <v>139</v>
      </c>
      <c r="M3" s="449"/>
      <c r="N3" s="450" t="s">
        <v>143</v>
      </c>
      <c r="O3" s="451"/>
      <c r="P3" s="448" t="s">
        <v>152</v>
      </c>
      <c r="Q3" s="449"/>
      <c r="R3" s="450" t="s">
        <v>153</v>
      </c>
      <c r="S3" s="449"/>
      <c r="T3" s="448" t="s">
        <v>237</v>
      </c>
      <c r="U3" s="449"/>
      <c r="V3" s="450" t="s">
        <v>238</v>
      </c>
      <c r="W3" s="449"/>
      <c r="X3" s="448" t="s">
        <v>239</v>
      </c>
      <c r="Y3" s="449"/>
      <c r="Z3" s="448" t="s">
        <v>240</v>
      </c>
      <c r="AA3" s="449"/>
      <c r="AB3" s="448" t="s">
        <v>242</v>
      </c>
      <c r="AC3" s="449"/>
    </row>
    <row r="4" spans="1:29" ht="23.25" customHeight="1" thickBot="1">
      <c r="A4" s="456"/>
      <c r="B4" s="135" t="s">
        <v>54</v>
      </c>
      <c r="C4" s="82" t="s">
        <v>55</v>
      </c>
      <c r="D4" s="85" t="s">
        <v>56</v>
      </c>
      <c r="E4" s="88" t="s">
        <v>55</v>
      </c>
      <c r="F4" s="89" t="s">
        <v>56</v>
      </c>
      <c r="G4" s="82" t="s">
        <v>55</v>
      </c>
      <c r="H4" s="85" t="s">
        <v>56</v>
      </c>
      <c r="I4" s="88" t="s">
        <v>55</v>
      </c>
      <c r="J4" s="89" t="s">
        <v>56</v>
      </c>
      <c r="K4" s="454"/>
      <c r="L4" s="88" t="s">
        <v>55</v>
      </c>
      <c r="M4" s="89" t="s">
        <v>56</v>
      </c>
      <c r="N4" s="82" t="s">
        <v>55</v>
      </c>
      <c r="O4" s="85" t="s">
        <v>56</v>
      </c>
      <c r="P4" s="88" t="s">
        <v>55</v>
      </c>
      <c r="Q4" s="89" t="s">
        <v>56</v>
      </c>
      <c r="R4" s="82" t="s">
        <v>55</v>
      </c>
      <c r="S4" s="89" t="s">
        <v>56</v>
      </c>
      <c r="T4" s="82" t="s">
        <v>55</v>
      </c>
      <c r="U4" s="89" t="s">
        <v>56</v>
      </c>
      <c r="V4" s="82" t="s">
        <v>55</v>
      </c>
      <c r="W4" s="89" t="s">
        <v>56</v>
      </c>
      <c r="X4" s="82" t="s">
        <v>55</v>
      </c>
      <c r="Y4" s="89" t="s">
        <v>56</v>
      </c>
      <c r="Z4" s="82" t="s">
        <v>55</v>
      </c>
      <c r="AA4" s="89" t="s">
        <v>56</v>
      </c>
      <c r="AB4" s="82" t="s">
        <v>55</v>
      </c>
      <c r="AC4" s="89" t="s">
        <v>56</v>
      </c>
    </row>
    <row r="5" spans="1:29" s="11" customFormat="1" ht="18" customHeight="1">
      <c r="A5" s="281" t="s">
        <v>1</v>
      </c>
      <c r="B5" s="307">
        <f>C5+E5+G5+I5+L5+N5+P5+R5+T5+V5+X5+Z5+AB5</f>
        <v>592017</v>
      </c>
      <c r="C5" s="308">
        <v>58315</v>
      </c>
      <c r="D5" s="309">
        <f aca="true" t="shared" si="0" ref="D5:D28">C5/B5</f>
        <v>0.09850223895597593</v>
      </c>
      <c r="E5" s="310">
        <v>132665</v>
      </c>
      <c r="F5" s="311">
        <f aca="true" t="shared" si="1" ref="F5:F46">E5/B5</f>
        <v>0.2240898487712346</v>
      </c>
      <c r="G5" s="308">
        <v>96645</v>
      </c>
      <c r="H5" s="309">
        <f aca="true" t="shared" si="2" ref="H5:H46">G5/B5</f>
        <v>0.1632470013530017</v>
      </c>
      <c r="I5" s="310">
        <v>74473</v>
      </c>
      <c r="J5" s="311">
        <f aca="true" t="shared" si="3" ref="J5:J46">I5/B5</f>
        <v>0.1257953741193243</v>
      </c>
      <c r="K5" s="312">
        <f aca="true" t="shared" si="4" ref="K5:K46">(C5+E5+G5+I5)/B5</f>
        <v>0.6116344631995365</v>
      </c>
      <c r="L5" s="310">
        <v>44208</v>
      </c>
      <c r="M5" s="311">
        <f aca="true" t="shared" si="5" ref="M5:M46">L5/B5</f>
        <v>0.07467353133440424</v>
      </c>
      <c r="N5" s="308">
        <v>60868</v>
      </c>
      <c r="O5" s="309">
        <f aca="true" t="shared" si="6" ref="O5:O46">N5/B5</f>
        <v>0.10281461512084956</v>
      </c>
      <c r="P5" s="310">
        <v>58050</v>
      </c>
      <c r="Q5" s="311">
        <f aca="true" t="shared" si="7" ref="Q5:Q46">P5/B5</f>
        <v>0.098054616674859</v>
      </c>
      <c r="R5" s="308">
        <v>44340</v>
      </c>
      <c r="S5" s="311">
        <f aca="true" t="shared" si="8" ref="S5:S46">R5/B5</f>
        <v>0.07489649790462098</v>
      </c>
      <c r="T5" s="308">
        <v>12000</v>
      </c>
      <c r="U5" s="313">
        <f>T5/B5</f>
        <v>0.02026968820152124</v>
      </c>
      <c r="V5" s="308">
        <v>10453</v>
      </c>
      <c r="W5" s="313">
        <f>V5/B5</f>
        <v>0.01765658756420846</v>
      </c>
      <c r="X5" s="308">
        <v>0</v>
      </c>
      <c r="Y5" s="313">
        <f>X5/B5</f>
        <v>0</v>
      </c>
      <c r="Z5" s="308">
        <v>0</v>
      </c>
      <c r="AA5" s="313">
        <f>Z5/B5</f>
        <v>0</v>
      </c>
      <c r="AB5" s="308">
        <v>0</v>
      </c>
      <c r="AC5" s="313">
        <f>AB5/B5</f>
        <v>0</v>
      </c>
    </row>
    <row r="6" spans="1:29" s="11" customFormat="1" ht="18" customHeight="1">
      <c r="A6" s="181" t="s">
        <v>21</v>
      </c>
      <c r="B6" s="307">
        <f aca="true" t="shared" si="9" ref="B6:B45">C6+E6+G6+I6+L6+N6+P6+R6+T6+V6+X6+Z6+AB6</f>
        <v>68173</v>
      </c>
      <c r="C6" s="314">
        <v>1917</v>
      </c>
      <c r="D6" s="315">
        <f>C6/B6</f>
        <v>0.02811963680636029</v>
      </c>
      <c r="E6" s="316">
        <v>12020</v>
      </c>
      <c r="F6" s="313">
        <f>E6/B6</f>
        <v>0.1763161368870374</v>
      </c>
      <c r="G6" s="314">
        <v>8460</v>
      </c>
      <c r="H6" s="315">
        <f>G6/B6</f>
        <v>0.1240960497557684</v>
      </c>
      <c r="I6" s="316">
        <v>10945</v>
      </c>
      <c r="J6" s="313">
        <f>I6/B6</f>
        <v>0.16054743080105027</v>
      </c>
      <c r="K6" s="317">
        <f>(C6+E6+G6+I6)/B6</f>
        <v>0.48907925425021637</v>
      </c>
      <c r="L6" s="316">
        <v>6278</v>
      </c>
      <c r="M6" s="313">
        <f t="shared" si="5"/>
        <v>0.09208924354216479</v>
      </c>
      <c r="N6" s="314">
        <v>6325</v>
      </c>
      <c r="O6" s="315">
        <f t="shared" si="6"/>
        <v>0.09277866604080795</v>
      </c>
      <c r="P6" s="316">
        <v>9436</v>
      </c>
      <c r="Q6" s="313">
        <f t="shared" si="7"/>
        <v>0.13841256802546462</v>
      </c>
      <c r="R6" s="314">
        <v>6291</v>
      </c>
      <c r="S6" s="313">
        <f t="shared" si="8"/>
        <v>0.09227993487157672</v>
      </c>
      <c r="T6" s="314">
        <v>2351</v>
      </c>
      <c r="U6" s="313">
        <f>T6/B6</f>
        <v>0.03448579349595881</v>
      </c>
      <c r="V6" s="314">
        <v>1189</v>
      </c>
      <c r="W6" s="313">
        <f aca="true" t="shared" si="10" ref="W6:W46">V6/B6</f>
        <v>0.017440922359291802</v>
      </c>
      <c r="X6" s="314">
        <v>925</v>
      </c>
      <c r="Y6" s="313">
        <f aca="true" t="shared" si="11" ref="Y6:Y46">X6/B6</f>
        <v>0.013568421515849383</v>
      </c>
      <c r="Z6" s="314">
        <v>690</v>
      </c>
      <c r="AA6" s="313">
        <f aca="true" t="shared" si="12" ref="AA6:AA46">Z6/B6</f>
        <v>0.010121309022633593</v>
      </c>
      <c r="AB6" s="314">
        <v>1346</v>
      </c>
      <c r="AC6" s="313">
        <f aca="true" t="shared" si="13" ref="AC6:AC46">AB6/B6</f>
        <v>0.019743886876035968</v>
      </c>
    </row>
    <row r="7" spans="1:29" s="11" customFormat="1" ht="18" customHeight="1">
      <c r="A7" s="181" t="s">
        <v>22</v>
      </c>
      <c r="B7" s="307">
        <f t="shared" si="9"/>
        <v>85544</v>
      </c>
      <c r="C7" s="314">
        <v>3686</v>
      </c>
      <c r="D7" s="315">
        <f t="shared" si="0"/>
        <v>0.043088936687552606</v>
      </c>
      <c r="E7" s="316">
        <v>15915</v>
      </c>
      <c r="F7" s="313">
        <f t="shared" si="1"/>
        <v>0.1860446086224633</v>
      </c>
      <c r="G7" s="314">
        <v>10954</v>
      </c>
      <c r="H7" s="315">
        <f t="shared" si="2"/>
        <v>0.1280510614420649</v>
      </c>
      <c r="I7" s="316">
        <v>13192</v>
      </c>
      <c r="J7" s="313">
        <f t="shared" si="3"/>
        <v>0.15421303656597773</v>
      </c>
      <c r="K7" s="317">
        <f t="shared" si="4"/>
        <v>0.5113976433180586</v>
      </c>
      <c r="L7" s="316">
        <v>7325</v>
      </c>
      <c r="M7" s="313">
        <f t="shared" si="5"/>
        <v>0.08562844851772188</v>
      </c>
      <c r="N7" s="314">
        <v>8051</v>
      </c>
      <c r="O7" s="315">
        <f t="shared" si="6"/>
        <v>0.094115309080707</v>
      </c>
      <c r="P7" s="316">
        <v>10873</v>
      </c>
      <c r="Q7" s="313">
        <f t="shared" si="7"/>
        <v>0.12710418030487233</v>
      </c>
      <c r="R7" s="314">
        <v>7177</v>
      </c>
      <c r="S7" s="313">
        <f t="shared" si="8"/>
        <v>0.0838983447114935</v>
      </c>
      <c r="T7" s="314">
        <v>8371</v>
      </c>
      <c r="U7" s="313">
        <f aca="true" t="shared" si="14" ref="U7:U46">T7/B7</f>
        <v>0.09785607406714673</v>
      </c>
      <c r="V7" s="314">
        <v>0</v>
      </c>
      <c r="W7" s="313">
        <f t="shared" si="10"/>
        <v>0</v>
      </c>
      <c r="X7" s="314">
        <v>0</v>
      </c>
      <c r="Y7" s="313">
        <f t="shared" si="11"/>
        <v>0</v>
      </c>
      <c r="Z7" s="314">
        <v>0</v>
      </c>
      <c r="AA7" s="313">
        <f t="shared" si="12"/>
        <v>0</v>
      </c>
      <c r="AB7" s="314">
        <v>0</v>
      </c>
      <c r="AC7" s="313">
        <f t="shared" si="13"/>
        <v>0</v>
      </c>
    </row>
    <row r="8" spans="1:29" s="11" customFormat="1" ht="18" customHeight="1">
      <c r="A8" s="181" t="s">
        <v>23</v>
      </c>
      <c r="B8" s="307">
        <f t="shared" si="9"/>
        <v>27445</v>
      </c>
      <c r="C8" s="314">
        <v>373</v>
      </c>
      <c r="D8" s="315">
        <f>C8/B8</f>
        <v>0.013590817999635635</v>
      </c>
      <c r="E8" s="316">
        <v>4436</v>
      </c>
      <c r="F8" s="313">
        <f>E8/B8</f>
        <v>0.16163235562033157</v>
      </c>
      <c r="G8" s="314">
        <v>2552</v>
      </c>
      <c r="H8" s="315">
        <f>G8/B8</f>
        <v>0.09298597194388777</v>
      </c>
      <c r="I8" s="316">
        <v>4935</v>
      </c>
      <c r="J8" s="313">
        <f>I8/B8</f>
        <v>0.17981417380214976</v>
      </c>
      <c r="K8" s="317">
        <f>(C8+E8+G8+I8)/B8</f>
        <v>0.44802331936600476</v>
      </c>
      <c r="L8" s="316">
        <v>2357</v>
      </c>
      <c r="M8" s="313">
        <f t="shared" si="5"/>
        <v>0.08588085261431955</v>
      </c>
      <c r="N8" s="314">
        <v>2328</v>
      </c>
      <c r="O8" s="315">
        <f t="shared" si="6"/>
        <v>0.08482419384222992</v>
      </c>
      <c r="P8" s="316">
        <v>3887</v>
      </c>
      <c r="Q8" s="313">
        <f t="shared" si="7"/>
        <v>0.14162871196939333</v>
      </c>
      <c r="R8" s="314">
        <v>4195</v>
      </c>
      <c r="S8" s="313">
        <f t="shared" si="8"/>
        <v>0.1528511568591729</v>
      </c>
      <c r="T8" s="314">
        <v>971</v>
      </c>
      <c r="U8" s="313">
        <f t="shared" si="14"/>
        <v>0.035379850610311535</v>
      </c>
      <c r="V8" s="314">
        <v>409</v>
      </c>
      <c r="W8" s="313">
        <f t="shared" si="10"/>
        <v>0.014902532337402076</v>
      </c>
      <c r="X8" s="314">
        <v>1002</v>
      </c>
      <c r="Y8" s="313">
        <f t="shared" si="11"/>
        <v>0.03650938240116597</v>
      </c>
      <c r="Z8" s="314">
        <v>0</v>
      </c>
      <c r="AA8" s="313">
        <f t="shared" si="12"/>
        <v>0</v>
      </c>
      <c r="AB8" s="314">
        <v>0</v>
      </c>
      <c r="AC8" s="313">
        <f t="shared" si="13"/>
        <v>0</v>
      </c>
    </row>
    <row r="9" spans="1:29" s="11" customFormat="1" ht="18" customHeight="1">
      <c r="A9" s="181" t="s">
        <v>3</v>
      </c>
      <c r="B9" s="307">
        <f t="shared" si="9"/>
        <v>23515</v>
      </c>
      <c r="C9" s="314">
        <v>444</v>
      </c>
      <c r="D9" s="315">
        <f>C9/B9</f>
        <v>0.018881564958537104</v>
      </c>
      <c r="E9" s="316">
        <v>4196</v>
      </c>
      <c r="F9" s="313">
        <f>E9/B9</f>
        <v>0.1784392940676164</v>
      </c>
      <c r="G9" s="314">
        <v>2432</v>
      </c>
      <c r="H9" s="315">
        <f>G9/B9</f>
        <v>0.10342334679991495</v>
      </c>
      <c r="I9" s="316">
        <v>4352</v>
      </c>
      <c r="J9" s="313">
        <f>I9/B9</f>
        <v>0.18507335743142675</v>
      </c>
      <c r="K9" s="317">
        <f>(C9+E9+G9+I9)/B9</f>
        <v>0.4858175632574952</v>
      </c>
      <c r="L9" s="316">
        <v>1953</v>
      </c>
      <c r="M9" s="313">
        <f t="shared" si="5"/>
        <v>0.08305337018924092</v>
      </c>
      <c r="N9" s="314">
        <v>2074</v>
      </c>
      <c r="O9" s="315">
        <f t="shared" si="6"/>
        <v>0.0881990219009143</v>
      </c>
      <c r="P9" s="316">
        <v>3254</v>
      </c>
      <c r="Q9" s="313">
        <f t="shared" si="7"/>
        <v>0.13837975760153093</v>
      </c>
      <c r="R9" s="314">
        <v>2499</v>
      </c>
      <c r="S9" s="313">
        <f t="shared" si="8"/>
        <v>0.10627259196257707</v>
      </c>
      <c r="T9" s="314">
        <v>846</v>
      </c>
      <c r="U9" s="313">
        <f t="shared" si="14"/>
        <v>0.03597703593450989</v>
      </c>
      <c r="V9" s="314">
        <v>456</v>
      </c>
      <c r="W9" s="313">
        <f t="shared" si="10"/>
        <v>0.01939187752498405</v>
      </c>
      <c r="X9" s="314">
        <v>464</v>
      </c>
      <c r="Y9" s="313">
        <f t="shared" si="11"/>
        <v>0.01973208590261535</v>
      </c>
      <c r="Z9" s="314">
        <v>140</v>
      </c>
      <c r="AA9" s="313">
        <f t="shared" si="12"/>
        <v>0.005953646608547736</v>
      </c>
      <c r="AB9" s="314">
        <v>405</v>
      </c>
      <c r="AC9" s="313">
        <f t="shared" si="13"/>
        <v>0.01722304911758452</v>
      </c>
    </row>
    <row r="10" spans="1:29" s="11" customFormat="1" ht="18" customHeight="1">
      <c r="A10" s="181" t="s">
        <v>4</v>
      </c>
      <c r="B10" s="307">
        <f t="shared" si="9"/>
        <v>85665</v>
      </c>
      <c r="C10" s="314">
        <v>2002</v>
      </c>
      <c r="D10" s="315">
        <f>C10/B10</f>
        <v>0.023370104476740792</v>
      </c>
      <c r="E10" s="316">
        <v>13293</v>
      </c>
      <c r="F10" s="313">
        <f>E10/B10</f>
        <v>0.1551742251794782</v>
      </c>
      <c r="G10" s="314">
        <v>9385</v>
      </c>
      <c r="H10" s="315">
        <f>G10/B10</f>
        <v>0.10955466059650966</v>
      </c>
      <c r="I10" s="316">
        <v>15310</v>
      </c>
      <c r="J10" s="313">
        <f>I10/B10</f>
        <v>0.17871943033911167</v>
      </c>
      <c r="K10" s="317">
        <f>(C10+E10+G10+I10)/B10</f>
        <v>0.4668184205918403</v>
      </c>
      <c r="L10" s="316">
        <v>8727</v>
      </c>
      <c r="M10" s="313">
        <f t="shared" si="5"/>
        <v>0.1018735773069515</v>
      </c>
      <c r="N10" s="314">
        <v>7843</v>
      </c>
      <c r="O10" s="315">
        <f t="shared" si="6"/>
        <v>0.09155431039514388</v>
      </c>
      <c r="P10" s="316">
        <v>12990</v>
      </c>
      <c r="Q10" s="313">
        <f t="shared" si="7"/>
        <v>0.1516371913850464</v>
      </c>
      <c r="R10" s="314">
        <v>12975</v>
      </c>
      <c r="S10" s="313">
        <f t="shared" si="8"/>
        <v>0.15146209070215375</v>
      </c>
      <c r="T10" s="314">
        <v>3140</v>
      </c>
      <c r="U10" s="313">
        <f t="shared" si="14"/>
        <v>0.03665440961886418</v>
      </c>
      <c r="V10" s="314">
        <v>0</v>
      </c>
      <c r="W10" s="313">
        <f t="shared" si="10"/>
        <v>0</v>
      </c>
      <c r="X10" s="314">
        <v>0</v>
      </c>
      <c r="Y10" s="313">
        <f t="shared" si="11"/>
        <v>0</v>
      </c>
      <c r="Z10" s="314">
        <v>0</v>
      </c>
      <c r="AA10" s="313">
        <f t="shared" si="12"/>
        <v>0</v>
      </c>
      <c r="AB10" s="314">
        <v>0</v>
      </c>
      <c r="AC10" s="313">
        <f t="shared" si="13"/>
        <v>0</v>
      </c>
    </row>
    <row r="11" spans="1:29" s="11" customFormat="1" ht="18" customHeight="1">
      <c r="A11" s="181" t="s">
        <v>5</v>
      </c>
      <c r="B11" s="307">
        <f t="shared" si="9"/>
        <v>51797</v>
      </c>
      <c r="C11" s="314">
        <v>1232</v>
      </c>
      <c r="D11" s="315">
        <f t="shared" si="0"/>
        <v>0.023785161302778152</v>
      </c>
      <c r="E11" s="316">
        <v>7924</v>
      </c>
      <c r="F11" s="313">
        <f t="shared" si="1"/>
        <v>0.15298183292468676</v>
      </c>
      <c r="G11" s="314">
        <v>5424</v>
      </c>
      <c r="H11" s="315">
        <f t="shared" si="2"/>
        <v>0.10471648937197135</v>
      </c>
      <c r="I11" s="316">
        <v>9211</v>
      </c>
      <c r="J11" s="313">
        <f t="shared" si="3"/>
        <v>0.17782883178562464</v>
      </c>
      <c r="K11" s="317">
        <f t="shared" si="4"/>
        <v>0.4593123153850609</v>
      </c>
      <c r="L11" s="316">
        <v>5214</v>
      </c>
      <c r="M11" s="313">
        <f t="shared" si="5"/>
        <v>0.10066220051354326</v>
      </c>
      <c r="N11" s="314">
        <v>4910</v>
      </c>
      <c r="O11" s="315">
        <f t="shared" si="6"/>
        <v>0.09479313473753306</v>
      </c>
      <c r="P11" s="316">
        <v>7433</v>
      </c>
      <c r="Q11" s="313">
        <f t="shared" si="7"/>
        <v>0.14350251945093345</v>
      </c>
      <c r="R11" s="314">
        <v>7251</v>
      </c>
      <c r="S11" s="313">
        <f t="shared" si="8"/>
        <v>0.13998880244029577</v>
      </c>
      <c r="T11" s="314">
        <v>3198</v>
      </c>
      <c r="U11" s="313">
        <f t="shared" si="14"/>
        <v>0.06174102747263355</v>
      </c>
      <c r="V11" s="314">
        <v>0</v>
      </c>
      <c r="W11" s="313">
        <f t="shared" si="10"/>
        <v>0</v>
      </c>
      <c r="X11" s="314">
        <v>0</v>
      </c>
      <c r="Y11" s="313">
        <f t="shared" si="11"/>
        <v>0</v>
      </c>
      <c r="Z11" s="314">
        <v>0</v>
      </c>
      <c r="AA11" s="313">
        <f t="shared" si="12"/>
        <v>0</v>
      </c>
      <c r="AB11" s="314">
        <v>0</v>
      </c>
      <c r="AC11" s="313">
        <f t="shared" si="13"/>
        <v>0</v>
      </c>
    </row>
    <row r="12" spans="1:29" s="11" customFormat="1" ht="18" customHeight="1">
      <c r="A12" s="181" t="s">
        <v>9</v>
      </c>
      <c r="B12" s="307">
        <f t="shared" si="9"/>
        <v>16682</v>
      </c>
      <c r="C12" s="314">
        <v>556</v>
      </c>
      <c r="D12" s="315">
        <f>C12/B12</f>
        <v>0.033329337009950846</v>
      </c>
      <c r="E12" s="316">
        <v>2751</v>
      </c>
      <c r="F12" s="313">
        <f>E12/B12</f>
        <v>0.1649082843783719</v>
      </c>
      <c r="G12" s="314">
        <v>2300</v>
      </c>
      <c r="H12" s="315">
        <f>G12/B12</f>
        <v>0.13787315669583983</v>
      </c>
      <c r="I12" s="316">
        <v>2603</v>
      </c>
      <c r="J12" s="313">
        <f>I12/B12</f>
        <v>0.1560364464692483</v>
      </c>
      <c r="K12" s="317">
        <f>(C12+E12+G12+I12)/B12</f>
        <v>0.49214722455341087</v>
      </c>
      <c r="L12" s="316">
        <v>1780</v>
      </c>
      <c r="M12" s="313">
        <f t="shared" si="5"/>
        <v>0.10670183431243256</v>
      </c>
      <c r="N12" s="314">
        <v>1957</v>
      </c>
      <c r="O12" s="315">
        <f t="shared" si="6"/>
        <v>0.11731207289293849</v>
      </c>
      <c r="P12" s="316">
        <v>2158</v>
      </c>
      <c r="Q12" s="313">
        <f t="shared" si="7"/>
        <v>0.12936098789114014</v>
      </c>
      <c r="R12" s="314">
        <v>1692</v>
      </c>
      <c r="S12" s="313">
        <f t="shared" si="8"/>
        <v>0.10142668744754825</v>
      </c>
      <c r="T12" s="314">
        <v>369</v>
      </c>
      <c r="U12" s="313">
        <f t="shared" si="14"/>
        <v>0.022119649922071695</v>
      </c>
      <c r="V12" s="314">
        <v>292</v>
      </c>
      <c r="W12" s="313">
        <f t="shared" si="10"/>
        <v>0.017503896415297926</v>
      </c>
      <c r="X12" s="314">
        <v>224</v>
      </c>
      <c r="Y12" s="313">
        <f t="shared" si="11"/>
        <v>0.013427646565160052</v>
      </c>
      <c r="Z12" s="314">
        <v>0</v>
      </c>
      <c r="AA12" s="313">
        <f t="shared" si="12"/>
        <v>0</v>
      </c>
      <c r="AB12" s="314">
        <v>0</v>
      </c>
      <c r="AC12" s="313">
        <f t="shared" si="13"/>
        <v>0</v>
      </c>
    </row>
    <row r="13" spans="1:29" s="11" customFormat="1" ht="18" customHeight="1">
      <c r="A13" s="181" t="s">
        <v>24</v>
      </c>
      <c r="B13" s="307">
        <f t="shared" si="9"/>
        <v>6485</v>
      </c>
      <c r="C13" s="314">
        <v>20</v>
      </c>
      <c r="D13" s="315">
        <f>C13/B13</f>
        <v>0.0030840400925212026</v>
      </c>
      <c r="E13" s="316">
        <v>785</v>
      </c>
      <c r="F13" s="313">
        <f>E13/B13</f>
        <v>0.12104857363145721</v>
      </c>
      <c r="G13" s="314">
        <v>372</v>
      </c>
      <c r="H13" s="315">
        <f>G13/B13</f>
        <v>0.05736314572089437</v>
      </c>
      <c r="I13" s="316">
        <v>2140</v>
      </c>
      <c r="J13" s="313">
        <f t="shared" si="3"/>
        <v>0.3299922898997687</v>
      </c>
      <c r="K13" s="317">
        <f t="shared" si="4"/>
        <v>0.5114880493446414</v>
      </c>
      <c r="L13" s="316">
        <v>594</v>
      </c>
      <c r="M13" s="313">
        <f t="shared" si="5"/>
        <v>0.09159599074787972</v>
      </c>
      <c r="N13" s="314">
        <v>1007</v>
      </c>
      <c r="O13" s="315">
        <f t="shared" si="6"/>
        <v>0.15528141865844255</v>
      </c>
      <c r="P13" s="316">
        <v>1190</v>
      </c>
      <c r="Q13" s="313">
        <f t="shared" si="7"/>
        <v>0.18350038550501158</v>
      </c>
      <c r="R13" s="314">
        <v>377</v>
      </c>
      <c r="S13" s="313">
        <f t="shared" si="8"/>
        <v>0.058134155744024675</v>
      </c>
      <c r="T13" s="314">
        <v>0</v>
      </c>
      <c r="U13" s="313">
        <f t="shared" si="14"/>
        <v>0</v>
      </c>
      <c r="V13" s="314">
        <v>0</v>
      </c>
      <c r="W13" s="313">
        <f t="shared" si="10"/>
        <v>0</v>
      </c>
      <c r="X13" s="314">
        <v>0</v>
      </c>
      <c r="Y13" s="313">
        <f t="shared" si="11"/>
        <v>0</v>
      </c>
      <c r="Z13" s="314">
        <v>0</v>
      </c>
      <c r="AA13" s="313">
        <f t="shared" si="12"/>
        <v>0</v>
      </c>
      <c r="AB13" s="314">
        <v>0</v>
      </c>
      <c r="AC13" s="313">
        <f t="shared" si="13"/>
        <v>0</v>
      </c>
    </row>
    <row r="14" spans="1:29" s="11" customFormat="1" ht="18" customHeight="1">
      <c r="A14" s="181" t="s">
        <v>14</v>
      </c>
      <c r="B14" s="307">
        <f t="shared" si="9"/>
        <v>3402</v>
      </c>
      <c r="C14" s="314">
        <v>42</v>
      </c>
      <c r="D14" s="315">
        <f t="shared" si="0"/>
        <v>0.012345679012345678</v>
      </c>
      <c r="E14" s="316">
        <v>622</v>
      </c>
      <c r="F14" s="313">
        <f t="shared" si="1"/>
        <v>0.18283362727807173</v>
      </c>
      <c r="G14" s="314">
        <v>401</v>
      </c>
      <c r="H14" s="315">
        <f t="shared" si="2"/>
        <v>0.11787184009406232</v>
      </c>
      <c r="I14" s="316">
        <v>691</v>
      </c>
      <c r="J14" s="313">
        <f t="shared" si="3"/>
        <v>0.20311581422692535</v>
      </c>
      <c r="K14" s="317">
        <f t="shared" si="4"/>
        <v>0.5161669606114051</v>
      </c>
      <c r="L14" s="316">
        <v>460</v>
      </c>
      <c r="M14" s="313">
        <f t="shared" si="5"/>
        <v>0.13521457965902411</v>
      </c>
      <c r="N14" s="314">
        <v>458</v>
      </c>
      <c r="O14" s="315">
        <f t="shared" si="6"/>
        <v>0.13462669018224574</v>
      </c>
      <c r="P14" s="316">
        <v>374</v>
      </c>
      <c r="Q14" s="313">
        <f t="shared" si="7"/>
        <v>0.10993533215755438</v>
      </c>
      <c r="R14" s="314">
        <v>226</v>
      </c>
      <c r="S14" s="313">
        <f t="shared" si="8"/>
        <v>0.06643151087595532</v>
      </c>
      <c r="T14" s="314">
        <v>71</v>
      </c>
      <c r="U14" s="313">
        <f t="shared" si="14"/>
        <v>0.020870076425631982</v>
      </c>
      <c r="V14" s="314">
        <v>24</v>
      </c>
      <c r="W14" s="313">
        <f t="shared" si="10"/>
        <v>0.007054673721340388</v>
      </c>
      <c r="X14" s="314">
        <v>13</v>
      </c>
      <c r="Y14" s="313">
        <f t="shared" si="11"/>
        <v>0.003821281599059377</v>
      </c>
      <c r="Z14" s="314">
        <v>20</v>
      </c>
      <c r="AA14" s="313">
        <f t="shared" si="12"/>
        <v>0.005878894767783657</v>
      </c>
      <c r="AB14" s="314">
        <v>0</v>
      </c>
      <c r="AC14" s="313">
        <f t="shared" si="13"/>
        <v>0</v>
      </c>
    </row>
    <row r="15" spans="1:29" s="11" customFormat="1" ht="18" customHeight="1">
      <c r="A15" s="181" t="s">
        <v>13</v>
      </c>
      <c r="B15" s="307">
        <f t="shared" si="9"/>
        <v>6327</v>
      </c>
      <c r="C15" s="314">
        <v>36</v>
      </c>
      <c r="D15" s="315">
        <f t="shared" si="0"/>
        <v>0.005689900426742532</v>
      </c>
      <c r="E15" s="316">
        <v>920</v>
      </c>
      <c r="F15" s="313">
        <f t="shared" si="1"/>
        <v>0.14540856646119804</v>
      </c>
      <c r="G15" s="314">
        <v>596</v>
      </c>
      <c r="H15" s="315">
        <f t="shared" si="2"/>
        <v>0.09419946262051525</v>
      </c>
      <c r="I15" s="316">
        <v>1226</v>
      </c>
      <c r="J15" s="313">
        <f t="shared" si="3"/>
        <v>0.19377272008850957</v>
      </c>
      <c r="K15" s="317">
        <f t="shared" si="4"/>
        <v>0.4390706495969654</v>
      </c>
      <c r="L15" s="316">
        <v>668</v>
      </c>
      <c r="M15" s="313">
        <f t="shared" si="5"/>
        <v>0.10557926347400032</v>
      </c>
      <c r="N15" s="314">
        <v>628</v>
      </c>
      <c r="O15" s="315">
        <f t="shared" si="6"/>
        <v>0.09925715188873084</v>
      </c>
      <c r="P15" s="316">
        <v>964</v>
      </c>
      <c r="Q15" s="313">
        <f t="shared" si="7"/>
        <v>0.15236288920499447</v>
      </c>
      <c r="R15" s="314">
        <v>1072</v>
      </c>
      <c r="S15" s="313">
        <f t="shared" si="8"/>
        <v>0.16943259048522205</v>
      </c>
      <c r="T15" s="314">
        <v>217</v>
      </c>
      <c r="U15" s="313">
        <f t="shared" si="14"/>
        <v>0.03429745535008693</v>
      </c>
      <c r="V15" s="314">
        <v>0</v>
      </c>
      <c r="W15" s="313">
        <f t="shared" si="10"/>
        <v>0</v>
      </c>
      <c r="X15" s="314">
        <v>0</v>
      </c>
      <c r="Y15" s="313">
        <f t="shared" si="11"/>
        <v>0</v>
      </c>
      <c r="Z15" s="314">
        <v>0</v>
      </c>
      <c r="AA15" s="313">
        <f t="shared" si="12"/>
        <v>0</v>
      </c>
      <c r="AB15" s="314">
        <v>0</v>
      </c>
      <c r="AC15" s="313">
        <f t="shared" si="13"/>
        <v>0</v>
      </c>
    </row>
    <row r="16" spans="1:29" s="11" customFormat="1" ht="18" customHeight="1">
      <c r="A16" s="181" t="s">
        <v>2</v>
      </c>
      <c r="B16" s="307">
        <f t="shared" si="9"/>
        <v>188402</v>
      </c>
      <c r="C16" s="314">
        <v>9315</v>
      </c>
      <c r="D16" s="315">
        <f t="shared" si="0"/>
        <v>0.04944215029564442</v>
      </c>
      <c r="E16" s="316">
        <v>34718</v>
      </c>
      <c r="F16" s="313">
        <f t="shared" si="1"/>
        <v>0.1842761754121506</v>
      </c>
      <c r="G16" s="314">
        <v>28195</v>
      </c>
      <c r="H16" s="315">
        <f t="shared" si="2"/>
        <v>0.14965340070699887</v>
      </c>
      <c r="I16" s="316">
        <v>47260</v>
      </c>
      <c r="J16" s="313">
        <f t="shared" si="3"/>
        <v>0.25084659398520187</v>
      </c>
      <c r="K16" s="317">
        <f t="shared" si="4"/>
        <v>0.6342183203999957</v>
      </c>
      <c r="L16" s="316">
        <v>42447</v>
      </c>
      <c r="M16" s="313">
        <f t="shared" si="5"/>
        <v>0.22530015604929884</v>
      </c>
      <c r="N16" s="314">
        <v>18615</v>
      </c>
      <c r="O16" s="315">
        <f t="shared" si="6"/>
        <v>0.0988046836020849</v>
      </c>
      <c r="P16" s="316">
        <v>3674</v>
      </c>
      <c r="Q16" s="313">
        <f t="shared" si="7"/>
        <v>0.019500854555684122</v>
      </c>
      <c r="R16" s="314">
        <v>4178</v>
      </c>
      <c r="S16" s="313">
        <f t="shared" si="8"/>
        <v>0.02217598539293638</v>
      </c>
      <c r="T16" s="314">
        <v>0</v>
      </c>
      <c r="U16" s="313">
        <f t="shared" si="14"/>
        <v>0</v>
      </c>
      <c r="V16" s="314">
        <v>0</v>
      </c>
      <c r="W16" s="313">
        <f t="shared" si="10"/>
        <v>0</v>
      </c>
      <c r="X16" s="314">
        <v>0</v>
      </c>
      <c r="Y16" s="313">
        <f t="shared" si="11"/>
        <v>0</v>
      </c>
      <c r="Z16" s="314">
        <v>0</v>
      </c>
      <c r="AA16" s="313">
        <f t="shared" si="12"/>
        <v>0</v>
      </c>
      <c r="AB16" s="314">
        <v>0</v>
      </c>
      <c r="AC16" s="313">
        <f t="shared" si="13"/>
        <v>0</v>
      </c>
    </row>
    <row r="17" spans="1:29" s="11" customFormat="1" ht="18" customHeight="1">
      <c r="A17" s="181" t="s">
        <v>10</v>
      </c>
      <c r="B17" s="307">
        <f t="shared" si="9"/>
        <v>13297</v>
      </c>
      <c r="C17" s="314">
        <v>367</v>
      </c>
      <c r="D17" s="315">
        <f t="shared" si="0"/>
        <v>0.027600210573813642</v>
      </c>
      <c r="E17" s="316">
        <v>2418</v>
      </c>
      <c r="F17" s="313">
        <f t="shared" si="1"/>
        <v>0.18184552906670678</v>
      </c>
      <c r="G17" s="314">
        <v>1665</v>
      </c>
      <c r="H17" s="315">
        <f t="shared" si="2"/>
        <v>0.12521621418365045</v>
      </c>
      <c r="I17" s="316">
        <v>2333</v>
      </c>
      <c r="J17" s="313">
        <f t="shared" si="3"/>
        <v>0.17545310972399789</v>
      </c>
      <c r="K17" s="317">
        <f t="shared" si="4"/>
        <v>0.5101150635481687</v>
      </c>
      <c r="L17" s="316">
        <v>1362</v>
      </c>
      <c r="M17" s="313">
        <f t="shared" si="5"/>
        <v>0.10242911935022937</v>
      </c>
      <c r="N17" s="314">
        <v>1317</v>
      </c>
      <c r="O17" s="315">
        <f t="shared" si="6"/>
        <v>0.09904489734526585</v>
      </c>
      <c r="P17" s="316">
        <v>1793</v>
      </c>
      <c r="Q17" s="313">
        <f t="shared" si="7"/>
        <v>0.1348424456644356</v>
      </c>
      <c r="R17" s="314">
        <v>1483</v>
      </c>
      <c r="S17" s="313">
        <f t="shared" si="8"/>
        <v>0.11152891629690907</v>
      </c>
      <c r="T17" s="314">
        <v>559</v>
      </c>
      <c r="U17" s="313">
        <f t="shared" si="14"/>
        <v>0.04203955779499135</v>
      </c>
      <c r="V17" s="314">
        <v>0</v>
      </c>
      <c r="W17" s="313">
        <f t="shared" si="10"/>
        <v>0</v>
      </c>
      <c r="X17" s="314">
        <v>0</v>
      </c>
      <c r="Y17" s="313">
        <f t="shared" si="11"/>
        <v>0</v>
      </c>
      <c r="Z17" s="314">
        <v>0</v>
      </c>
      <c r="AA17" s="313">
        <f t="shared" si="12"/>
        <v>0</v>
      </c>
      <c r="AB17" s="314">
        <v>0</v>
      </c>
      <c r="AC17" s="313">
        <f t="shared" si="13"/>
        <v>0</v>
      </c>
    </row>
    <row r="18" spans="1:29" s="11" customFormat="1" ht="18" customHeight="1">
      <c r="A18" s="181" t="s">
        <v>25</v>
      </c>
      <c r="B18" s="307">
        <f t="shared" si="9"/>
        <v>15836</v>
      </c>
      <c r="C18" s="314">
        <v>611</v>
      </c>
      <c r="D18" s="315">
        <f t="shared" si="0"/>
        <v>0.03858297549886335</v>
      </c>
      <c r="E18" s="316">
        <v>3381</v>
      </c>
      <c r="F18" s="313">
        <f t="shared" si="1"/>
        <v>0.21350088406163173</v>
      </c>
      <c r="G18" s="314">
        <v>2668</v>
      </c>
      <c r="H18" s="315">
        <f t="shared" si="2"/>
        <v>0.16847688810305633</v>
      </c>
      <c r="I18" s="316">
        <v>2458</v>
      </c>
      <c r="J18" s="313">
        <f t="shared" si="3"/>
        <v>0.15521596362717857</v>
      </c>
      <c r="K18" s="317">
        <f t="shared" si="4"/>
        <v>0.5757767112907299</v>
      </c>
      <c r="L18" s="316">
        <v>1418</v>
      </c>
      <c r="M18" s="313">
        <f t="shared" si="5"/>
        <v>0.08954281384187926</v>
      </c>
      <c r="N18" s="314">
        <v>1703</v>
      </c>
      <c r="O18" s="315">
        <f t="shared" si="6"/>
        <v>0.10753978277342763</v>
      </c>
      <c r="P18" s="316">
        <v>1877</v>
      </c>
      <c r="Q18" s="313">
        <f t="shared" si="7"/>
        <v>0.11852740591058349</v>
      </c>
      <c r="R18" s="314">
        <v>1720</v>
      </c>
      <c r="S18" s="313">
        <f t="shared" si="8"/>
        <v>0.10861328618337965</v>
      </c>
      <c r="T18" s="314">
        <v>0</v>
      </c>
      <c r="U18" s="313">
        <f t="shared" si="14"/>
        <v>0</v>
      </c>
      <c r="V18" s="314">
        <v>0</v>
      </c>
      <c r="W18" s="313">
        <f t="shared" si="10"/>
        <v>0</v>
      </c>
      <c r="X18" s="314">
        <v>0</v>
      </c>
      <c r="Y18" s="313">
        <f t="shared" si="11"/>
        <v>0</v>
      </c>
      <c r="Z18" s="314">
        <v>0</v>
      </c>
      <c r="AA18" s="313">
        <f t="shared" si="12"/>
        <v>0</v>
      </c>
      <c r="AB18" s="314">
        <v>0</v>
      </c>
      <c r="AC18" s="313">
        <f t="shared" si="13"/>
        <v>0</v>
      </c>
    </row>
    <row r="19" spans="1:29" s="11" customFormat="1" ht="18" customHeight="1">
      <c r="A19" s="181" t="s">
        <v>26</v>
      </c>
      <c r="B19" s="307">
        <f t="shared" si="9"/>
        <v>45302</v>
      </c>
      <c r="C19" s="314">
        <v>1938</v>
      </c>
      <c r="D19" s="315">
        <f>C19/B19</f>
        <v>0.04277956823098318</v>
      </c>
      <c r="E19" s="316">
        <v>8813</v>
      </c>
      <c r="F19" s="313">
        <f>E19/B19</f>
        <v>0.19453887245596221</v>
      </c>
      <c r="G19" s="314">
        <v>6584</v>
      </c>
      <c r="H19" s="315">
        <f>G19/B19</f>
        <v>0.1453357467661472</v>
      </c>
      <c r="I19" s="316">
        <v>7916</v>
      </c>
      <c r="J19" s="313">
        <f>I19/B19</f>
        <v>0.17473842214471766</v>
      </c>
      <c r="K19" s="317">
        <f>(C19+E19+G19+I19)/B19</f>
        <v>0.5573926095978102</v>
      </c>
      <c r="L19" s="316">
        <v>4490</v>
      </c>
      <c r="M19" s="313">
        <f t="shared" si="5"/>
        <v>0.09911262195929539</v>
      </c>
      <c r="N19" s="314">
        <v>1914</v>
      </c>
      <c r="O19" s="315">
        <f t="shared" si="6"/>
        <v>0.042249790296234165</v>
      </c>
      <c r="P19" s="316">
        <v>2752</v>
      </c>
      <c r="Q19" s="313">
        <f t="shared" si="7"/>
        <v>0.060747869851220694</v>
      </c>
      <c r="R19" s="314">
        <v>5589</v>
      </c>
      <c r="S19" s="313">
        <f t="shared" si="8"/>
        <v>0.1233720365546775</v>
      </c>
      <c r="T19" s="314">
        <v>2839</v>
      </c>
      <c r="U19" s="313">
        <f t="shared" si="14"/>
        <v>0.06266831486468588</v>
      </c>
      <c r="V19" s="314">
        <v>1444</v>
      </c>
      <c r="W19" s="313">
        <f t="shared" si="10"/>
        <v>0.031874972407399234</v>
      </c>
      <c r="X19" s="314">
        <v>415</v>
      </c>
      <c r="Y19" s="313">
        <f t="shared" si="11"/>
        <v>0.009160743455035097</v>
      </c>
      <c r="Z19" s="314">
        <v>608</v>
      </c>
      <c r="AA19" s="313">
        <f t="shared" si="12"/>
        <v>0.013421041013641782</v>
      </c>
      <c r="AB19" s="314">
        <v>0</v>
      </c>
      <c r="AC19" s="313">
        <f t="shared" si="13"/>
        <v>0</v>
      </c>
    </row>
    <row r="20" spans="1:29" s="11" customFormat="1" ht="18" customHeight="1">
      <c r="A20" s="181" t="s">
        <v>27</v>
      </c>
      <c r="B20" s="307">
        <f t="shared" si="9"/>
        <v>18743</v>
      </c>
      <c r="C20" s="314">
        <v>615</v>
      </c>
      <c r="D20" s="315">
        <f>C20/B20</f>
        <v>0.032812249906631806</v>
      </c>
      <c r="E20" s="316">
        <v>3622</v>
      </c>
      <c r="F20" s="313">
        <f>E20/B20</f>
        <v>0.1932454783119031</v>
      </c>
      <c r="G20" s="314">
        <v>2893</v>
      </c>
      <c r="H20" s="315">
        <f>G20/B20</f>
        <v>0.15435095769087126</v>
      </c>
      <c r="I20" s="316">
        <v>3076</v>
      </c>
      <c r="J20" s="313">
        <f>I20/B20</f>
        <v>0.16411460278503975</v>
      </c>
      <c r="K20" s="317">
        <f>(C20+E20+G20+I20)/B20</f>
        <v>0.5445232886944459</v>
      </c>
      <c r="L20" s="316">
        <v>1996</v>
      </c>
      <c r="M20" s="313">
        <f t="shared" si="5"/>
        <v>0.10649309075388146</v>
      </c>
      <c r="N20" s="314">
        <v>2077</v>
      </c>
      <c r="O20" s="315">
        <f t="shared" si="6"/>
        <v>0.11081470415621832</v>
      </c>
      <c r="P20" s="316">
        <v>2415</v>
      </c>
      <c r="Q20" s="313">
        <f t="shared" si="7"/>
        <v>0.12884810329189564</v>
      </c>
      <c r="R20" s="314">
        <v>1677</v>
      </c>
      <c r="S20" s="313">
        <f t="shared" si="8"/>
        <v>0.08947340340393747</v>
      </c>
      <c r="T20" s="314">
        <v>372</v>
      </c>
      <c r="U20" s="313">
        <f t="shared" si="14"/>
        <v>0.01984740969962119</v>
      </c>
      <c r="V20" s="314">
        <v>0</v>
      </c>
      <c r="W20" s="313">
        <f t="shared" si="10"/>
        <v>0</v>
      </c>
      <c r="X20" s="314">
        <v>0</v>
      </c>
      <c r="Y20" s="313">
        <f t="shared" si="11"/>
        <v>0</v>
      </c>
      <c r="Z20" s="314">
        <v>0</v>
      </c>
      <c r="AA20" s="313">
        <f t="shared" si="12"/>
        <v>0</v>
      </c>
      <c r="AB20" s="314">
        <v>0</v>
      </c>
      <c r="AC20" s="313">
        <f t="shared" si="13"/>
        <v>0</v>
      </c>
    </row>
    <row r="21" spans="1:29" s="11" customFormat="1" ht="18" customHeight="1">
      <c r="A21" s="181" t="s">
        <v>28</v>
      </c>
      <c r="B21" s="307">
        <f t="shared" si="9"/>
        <v>21533</v>
      </c>
      <c r="C21" s="314">
        <v>678</v>
      </c>
      <c r="D21" s="315">
        <f t="shared" si="0"/>
        <v>0.031486555519435286</v>
      </c>
      <c r="E21" s="316">
        <v>4302</v>
      </c>
      <c r="F21" s="313">
        <f t="shared" si="1"/>
        <v>0.19978637440208052</v>
      </c>
      <c r="G21" s="314">
        <v>3122</v>
      </c>
      <c r="H21" s="315">
        <f t="shared" si="2"/>
        <v>0.14498676450099846</v>
      </c>
      <c r="I21" s="316">
        <v>3732</v>
      </c>
      <c r="J21" s="313">
        <f t="shared" si="3"/>
        <v>0.17331537639901545</v>
      </c>
      <c r="K21" s="317">
        <f t="shared" si="4"/>
        <v>0.5495750708215298</v>
      </c>
      <c r="L21" s="316">
        <v>2221</v>
      </c>
      <c r="M21" s="313">
        <f t="shared" si="5"/>
        <v>0.10314401151720615</v>
      </c>
      <c r="N21" s="314">
        <v>5183</v>
      </c>
      <c r="O21" s="315">
        <f t="shared" si="6"/>
        <v>0.24070032043839687</v>
      </c>
      <c r="P21" s="316">
        <v>1677</v>
      </c>
      <c r="Q21" s="313">
        <f t="shared" si="7"/>
        <v>0.07788046254585984</v>
      </c>
      <c r="R21" s="314">
        <v>303</v>
      </c>
      <c r="S21" s="313">
        <f t="shared" si="8"/>
        <v>0.014071425254260903</v>
      </c>
      <c r="T21" s="314">
        <v>315</v>
      </c>
      <c r="U21" s="313">
        <f t="shared" si="14"/>
        <v>0.014628709422746482</v>
      </c>
      <c r="V21" s="314">
        <v>0</v>
      </c>
      <c r="W21" s="313">
        <f t="shared" si="10"/>
        <v>0</v>
      </c>
      <c r="X21" s="314">
        <v>0</v>
      </c>
      <c r="Y21" s="313">
        <f t="shared" si="11"/>
        <v>0</v>
      </c>
      <c r="Z21" s="314">
        <v>0</v>
      </c>
      <c r="AA21" s="313">
        <f t="shared" si="12"/>
        <v>0</v>
      </c>
      <c r="AB21" s="314">
        <v>0</v>
      </c>
      <c r="AC21" s="313">
        <f t="shared" si="13"/>
        <v>0</v>
      </c>
    </row>
    <row r="22" spans="1:29" s="11" customFormat="1" ht="18" customHeight="1">
      <c r="A22" s="181" t="s">
        <v>8</v>
      </c>
      <c r="B22" s="307">
        <f t="shared" si="9"/>
        <v>35467</v>
      </c>
      <c r="C22" s="314">
        <v>1521</v>
      </c>
      <c r="D22" s="315">
        <f t="shared" si="0"/>
        <v>0.042884935291961544</v>
      </c>
      <c r="E22" s="316">
        <v>6533</v>
      </c>
      <c r="F22" s="313">
        <f t="shared" si="1"/>
        <v>0.18419939662221219</v>
      </c>
      <c r="G22" s="314">
        <v>4571</v>
      </c>
      <c r="H22" s="315">
        <f t="shared" si="2"/>
        <v>0.12888036766571742</v>
      </c>
      <c r="I22" s="316">
        <v>6683</v>
      </c>
      <c r="J22" s="313">
        <f t="shared" si="3"/>
        <v>0.18842868018157724</v>
      </c>
      <c r="K22" s="317">
        <f t="shared" si="4"/>
        <v>0.5443933797614684</v>
      </c>
      <c r="L22" s="316">
        <v>3598</v>
      </c>
      <c r="M22" s="313">
        <f t="shared" si="5"/>
        <v>0.10144641497730285</v>
      </c>
      <c r="N22" s="314">
        <v>3403</v>
      </c>
      <c r="O22" s="315">
        <f t="shared" si="6"/>
        <v>0.09594834635012829</v>
      </c>
      <c r="P22" s="316">
        <v>4367</v>
      </c>
      <c r="Q22" s="313">
        <f t="shared" si="7"/>
        <v>0.12312854202498097</v>
      </c>
      <c r="R22" s="314">
        <v>3697</v>
      </c>
      <c r="S22" s="313">
        <f t="shared" si="8"/>
        <v>0.10423774212648378</v>
      </c>
      <c r="T22" s="314">
        <v>1094</v>
      </c>
      <c r="U22" s="313">
        <f t="shared" si="14"/>
        <v>0.030845574759635716</v>
      </c>
      <c r="V22" s="314">
        <v>0</v>
      </c>
      <c r="W22" s="313">
        <f t="shared" si="10"/>
        <v>0</v>
      </c>
      <c r="X22" s="314">
        <v>0</v>
      </c>
      <c r="Y22" s="313">
        <f t="shared" si="11"/>
        <v>0</v>
      </c>
      <c r="Z22" s="314">
        <v>0</v>
      </c>
      <c r="AA22" s="313">
        <f t="shared" si="12"/>
        <v>0</v>
      </c>
      <c r="AB22" s="314">
        <v>0</v>
      </c>
      <c r="AC22" s="313">
        <f t="shared" si="13"/>
        <v>0</v>
      </c>
    </row>
    <row r="23" spans="1:29" s="11" customFormat="1" ht="18" customHeight="1">
      <c r="A23" s="181" t="s">
        <v>40</v>
      </c>
      <c r="B23" s="307">
        <f t="shared" si="9"/>
        <v>14604</v>
      </c>
      <c r="C23" s="314">
        <v>536</v>
      </c>
      <c r="D23" s="315">
        <f t="shared" si="0"/>
        <v>0.03670227334976719</v>
      </c>
      <c r="E23" s="316">
        <v>2629</v>
      </c>
      <c r="F23" s="313">
        <f t="shared" si="1"/>
        <v>0.1800191728293618</v>
      </c>
      <c r="G23" s="314">
        <v>1958</v>
      </c>
      <c r="H23" s="315">
        <f t="shared" si="2"/>
        <v>0.1340728567515749</v>
      </c>
      <c r="I23" s="316">
        <v>2659</v>
      </c>
      <c r="J23" s="313">
        <f t="shared" si="3"/>
        <v>0.18207340454669954</v>
      </c>
      <c r="K23" s="317">
        <f t="shared" si="4"/>
        <v>0.5328677074774034</v>
      </c>
      <c r="L23" s="316">
        <v>1538</v>
      </c>
      <c r="M23" s="313">
        <f t="shared" si="5"/>
        <v>0.10531361270884688</v>
      </c>
      <c r="N23" s="314">
        <v>1591</v>
      </c>
      <c r="O23" s="315">
        <f t="shared" si="6"/>
        <v>0.10894275540947686</v>
      </c>
      <c r="P23" s="316">
        <v>1884</v>
      </c>
      <c r="Q23" s="313">
        <f t="shared" si="7"/>
        <v>0.12900575184880855</v>
      </c>
      <c r="R23" s="314">
        <v>1054</v>
      </c>
      <c r="S23" s="313">
        <f t="shared" si="8"/>
        <v>0.07217200766913175</v>
      </c>
      <c r="T23" s="314">
        <v>362</v>
      </c>
      <c r="U23" s="313">
        <f t="shared" si="14"/>
        <v>0.024787729389208438</v>
      </c>
      <c r="V23" s="314">
        <v>393</v>
      </c>
      <c r="W23" s="313">
        <f t="shared" si="10"/>
        <v>0.026910435497124074</v>
      </c>
      <c r="X23" s="314">
        <v>0</v>
      </c>
      <c r="Y23" s="313">
        <f t="shared" si="11"/>
        <v>0</v>
      </c>
      <c r="Z23" s="314">
        <v>0</v>
      </c>
      <c r="AA23" s="313">
        <f t="shared" si="12"/>
        <v>0</v>
      </c>
      <c r="AB23" s="314">
        <v>0</v>
      </c>
      <c r="AC23" s="313">
        <f t="shared" si="13"/>
        <v>0</v>
      </c>
    </row>
    <row r="24" spans="1:29" s="11" customFormat="1" ht="18" customHeight="1">
      <c r="A24" s="181" t="s">
        <v>12</v>
      </c>
      <c r="B24" s="307">
        <f t="shared" si="9"/>
        <v>13083</v>
      </c>
      <c r="C24" s="314">
        <v>258</v>
      </c>
      <c r="D24" s="315">
        <f>C24/B24</f>
        <v>0.019720247649621648</v>
      </c>
      <c r="E24" s="316">
        <v>1950</v>
      </c>
      <c r="F24" s="313">
        <f>E24/B24</f>
        <v>0.14904838339830315</v>
      </c>
      <c r="G24" s="314">
        <v>1407</v>
      </c>
      <c r="H24" s="315">
        <f>G24/B24</f>
        <v>0.10754414125200643</v>
      </c>
      <c r="I24" s="316">
        <v>4033</v>
      </c>
      <c r="J24" s="313">
        <f>I24/B24</f>
        <v>0.3082626308950546</v>
      </c>
      <c r="K24" s="317">
        <f>(C24+E24+G24+I24)/B24</f>
        <v>0.5845754031949859</v>
      </c>
      <c r="L24" s="316">
        <v>3418</v>
      </c>
      <c r="M24" s="313">
        <f t="shared" si="5"/>
        <v>0.2612550638232821</v>
      </c>
      <c r="N24" s="314">
        <v>1541</v>
      </c>
      <c r="O24" s="315">
        <f t="shared" si="6"/>
        <v>0.11778644041886417</v>
      </c>
      <c r="P24" s="316">
        <v>476</v>
      </c>
      <c r="Q24" s="313">
        <f t="shared" si="7"/>
        <v>0.03638309256286784</v>
      </c>
      <c r="R24" s="314">
        <v>0</v>
      </c>
      <c r="S24" s="313">
        <f t="shared" si="8"/>
        <v>0</v>
      </c>
      <c r="T24" s="314">
        <v>0</v>
      </c>
      <c r="U24" s="313">
        <f t="shared" si="14"/>
        <v>0</v>
      </c>
      <c r="V24" s="314">
        <v>0</v>
      </c>
      <c r="W24" s="313">
        <f t="shared" si="10"/>
        <v>0</v>
      </c>
      <c r="X24" s="314">
        <v>0</v>
      </c>
      <c r="Y24" s="313">
        <f t="shared" si="11"/>
        <v>0</v>
      </c>
      <c r="Z24" s="314">
        <v>0</v>
      </c>
      <c r="AA24" s="313">
        <f t="shared" si="12"/>
        <v>0</v>
      </c>
      <c r="AB24" s="314">
        <v>0</v>
      </c>
      <c r="AC24" s="313">
        <f t="shared" si="13"/>
        <v>0</v>
      </c>
    </row>
    <row r="25" spans="1:29" s="11" customFormat="1" ht="18" customHeight="1">
      <c r="A25" s="181" t="s">
        <v>15</v>
      </c>
      <c r="B25" s="307">
        <f t="shared" si="9"/>
        <v>4273</v>
      </c>
      <c r="C25" s="314">
        <v>184</v>
      </c>
      <c r="D25" s="315">
        <f t="shared" si="0"/>
        <v>0.043061081207582494</v>
      </c>
      <c r="E25" s="316">
        <v>911</v>
      </c>
      <c r="F25" s="313">
        <f t="shared" si="1"/>
        <v>0.21319915750058507</v>
      </c>
      <c r="G25" s="314">
        <v>717</v>
      </c>
      <c r="H25" s="315">
        <f t="shared" si="2"/>
        <v>0.16779780014041656</v>
      </c>
      <c r="I25" s="316">
        <v>640</v>
      </c>
      <c r="J25" s="313">
        <f t="shared" si="3"/>
        <v>0.14977767376550433</v>
      </c>
      <c r="K25" s="317">
        <f>(C25+E25+G25+I25)/B25</f>
        <v>0.5738357126140885</v>
      </c>
      <c r="L25" s="316">
        <v>472</v>
      </c>
      <c r="M25" s="313">
        <f t="shared" si="5"/>
        <v>0.11046103440205944</v>
      </c>
      <c r="N25" s="314">
        <v>449</v>
      </c>
      <c r="O25" s="315">
        <f t="shared" si="6"/>
        <v>0.10507839925111163</v>
      </c>
      <c r="P25" s="316">
        <v>483</v>
      </c>
      <c r="Q25" s="313">
        <f t="shared" si="7"/>
        <v>0.11303533816990405</v>
      </c>
      <c r="R25" s="314">
        <v>417</v>
      </c>
      <c r="S25" s="313">
        <f t="shared" si="8"/>
        <v>0.09758951556283642</v>
      </c>
      <c r="T25" s="314">
        <v>0</v>
      </c>
      <c r="U25" s="313">
        <f t="shared" si="14"/>
        <v>0</v>
      </c>
      <c r="V25" s="314">
        <v>0</v>
      </c>
      <c r="W25" s="313">
        <f t="shared" si="10"/>
        <v>0</v>
      </c>
      <c r="X25" s="314">
        <v>0</v>
      </c>
      <c r="Y25" s="313">
        <f t="shared" si="11"/>
        <v>0</v>
      </c>
      <c r="Z25" s="314">
        <v>0</v>
      </c>
      <c r="AA25" s="313">
        <f t="shared" si="12"/>
        <v>0</v>
      </c>
      <c r="AB25" s="314">
        <v>0</v>
      </c>
      <c r="AC25" s="313">
        <f t="shared" si="13"/>
        <v>0</v>
      </c>
    </row>
    <row r="26" spans="1:29" s="11" customFormat="1" ht="18" customHeight="1">
      <c r="A26" s="181" t="s">
        <v>17</v>
      </c>
      <c r="B26" s="307">
        <f t="shared" si="9"/>
        <v>1742</v>
      </c>
      <c r="C26" s="314">
        <v>68</v>
      </c>
      <c r="D26" s="315">
        <f t="shared" si="0"/>
        <v>0.03903559127439724</v>
      </c>
      <c r="E26" s="316">
        <v>321</v>
      </c>
      <c r="F26" s="313">
        <f t="shared" si="1"/>
        <v>0.18427095292766935</v>
      </c>
      <c r="G26" s="314">
        <v>286</v>
      </c>
      <c r="H26" s="315">
        <f t="shared" si="2"/>
        <v>0.16417910447761194</v>
      </c>
      <c r="I26" s="316">
        <v>488</v>
      </c>
      <c r="J26" s="313">
        <f t="shared" si="3"/>
        <v>0.2801377726750861</v>
      </c>
      <c r="K26" s="317">
        <f t="shared" si="4"/>
        <v>0.6676234213547646</v>
      </c>
      <c r="L26" s="316">
        <v>198</v>
      </c>
      <c r="M26" s="313">
        <f t="shared" si="5"/>
        <v>0.11366245694603903</v>
      </c>
      <c r="N26" s="314">
        <v>228</v>
      </c>
      <c r="O26" s="315">
        <f t="shared" si="6"/>
        <v>0.13088404133180254</v>
      </c>
      <c r="P26" s="316">
        <v>153</v>
      </c>
      <c r="Q26" s="313">
        <f t="shared" si="7"/>
        <v>0.0878300803673938</v>
      </c>
      <c r="R26" s="314">
        <v>0</v>
      </c>
      <c r="S26" s="313">
        <f t="shared" si="8"/>
        <v>0</v>
      </c>
      <c r="T26" s="314">
        <v>0</v>
      </c>
      <c r="U26" s="313">
        <f t="shared" si="14"/>
        <v>0</v>
      </c>
      <c r="V26" s="314">
        <v>0</v>
      </c>
      <c r="W26" s="313">
        <f t="shared" si="10"/>
        <v>0</v>
      </c>
      <c r="X26" s="314">
        <v>0</v>
      </c>
      <c r="Y26" s="313">
        <f t="shared" si="11"/>
        <v>0</v>
      </c>
      <c r="Z26" s="314">
        <v>0</v>
      </c>
      <c r="AA26" s="313">
        <f t="shared" si="12"/>
        <v>0</v>
      </c>
      <c r="AB26" s="314">
        <v>0</v>
      </c>
      <c r="AC26" s="313">
        <f t="shared" si="13"/>
        <v>0</v>
      </c>
    </row>
    <row r="27" spans="1:29" s="11" customFormat="1" ht="18" customHeight="1">
      <c r="A27" s="181" t="s">
        <v>16</v>
      </c>
      <c r="B27" s="307">
        <f t="shared" si="9"/>
        <v>9159</v>
      </c>
      <c r="C27" s="314">
        <v>155</v>
      </c>
      <c r="D27" s="315">
        <f>C27/B27</f>
        <v>0.016923244895730976</v>
      </c>
      <c r="E27" s="316">
        <v>1394</v>
      </c>
      <c r="F27" s="313">
        <f>E27/B27</f>
        <v>0.15220002183644502</v>
      </c>
      <c r="G27" s="314">
        <v>861</v>
      </c>
      <c r="H27" s="315">
        <f>G27/B27</f>
        <v>0.09400589584015723</v>
      </c>
      <c r="I27" s="316">
        <v>1881</v>
      </c>
      <c r="J27" s="313">
        <f>I27/B27</f>
        <v>0.20537176547658043</v>
      </c>
      <c r="K27" s="317">
        <f>(C27+E27+G27+I27)/B27</f>
        <v>0.46850092804891363</v>
      </c>
      <c r="L27" s="316">
        <v>1021</v>
      </c>
      <c r="M27" s="313">
        <f t="shared" si="5"/>
        <v>0.11147505186155694</v>
      </c>
      <c r="N27" s="314">
        <v>902</v>
      </c>
      <c r="O27" s="315">
        <f t="shared" si="6"/>
        <v>0.0984823670706409</v>
      </c>
      <c r="P27" s="316">
        <v>1360</v>
      </c>
      <c r="Q27" s="313">
        <f t="shared" si="7"/>
        <v>0.1484878261818976</v>
      </c>
      <c r="R27" s="314">
        <v>1213</v>
      </c>
      <c r="S27" s="313">
        <f t="shared" si="8"/>
        <v>0.1324380390872366</v>
      </c>
      <c r="T27" s="314">
        <v>372</v>
      </c>
      <c r="U27" s="313">
        <f t="shared" si="14"/>
        <v>0.04061578774975434</v>
      </c>
      <c r="V27" s="314">
        <v>0</v>
      </c>
      <c r="W27" s="313">
        <f t="shared" si="10"/>
        <v>0</v>
      </c>
      <c r="X27" s="314">
        <v>0</v>
      </c>
      <c r="Y27" s="313">
        <f t="shared" si="11"/>
        <v>0</v>
      </c>
      <c r="Z27" s="314">
        <v>0</v>
      </c>
      <c r="AA27" s="313">
        <f t="shared" si="12"/>
        <v>0</v>
      </c>
      <c r="AB27" s="314">
        <v>0</v>
      </c>
      <c r="AC27" s="313">
        <f t="shared" si="13"/>
        <v>0</v>
      </c>
    </row>
    <row r="28" spans="1:29" s="11" customFormat="1" ht="18" customHeight="1">
      <c r="A28" s="181" t="s">
        <v>18</v>
      </c>
      <c r="B28" s="307">
        <f t="shared" si="9"/>
        <v>5210</v>
      </c>
      <c r="C28" s="314">
        <v>121</v>
      </c>
      <c r="D28" s="315">
        <f t="shared" si="0"/>
        <v>0.02322456813819578</v>
      </c>
      <c r="E28" s="316">
        <v>1070</v>
      </c>
      <c r="F28" s="313">
        <f t="shared" si="1"/>
        <v>0.2053742802303263</v>
      </c>
      <c r="G28" s="314">
        <v>700</v>
      </c>
      <c r="H28" s="315">
        <f t="shared" si="2"/>
        <v>0.1343570057581574</v>
      </c>
      <c r="I28" s="316">
        <v>842</v>
      </c>
      <c r="J28" s="313">
        <f t="shared" si="3"/>
        <v>0.1616122840690979</v>
      </c>
      <c r="K28" s="317">
        <f t="shared" si="4"/>
        <v>0.5245681381957773</v>
      </c>
      <c r="L28" s="316">
        <v>558</v>
      </c>
      <c r="M28" s="313">
        <f t="shared" si="5"/>
        <v>0.1071017274472169</v>
      </c>
      <c r="N28" s="314">
        <v>636</v>
      </c>
      <c r="O28" s="315">
        <f t="shared" si="6"/>
        <v>0.12207293666026871</v>
      </c>
      <c r="P28" s="316">
        <v>717</v>
      </c>
      <c r="Q28" s="313">
        <f t="shared" si="7"/>
        <v>0.13761996161228407</v>
      </c>
      <c r="R28" s="314">
        <v>461</v>
      </c>
      <c r="S28" s="313">
        <f t="shared" si="8"/>
        <v>0.08848368522072937</v>
      </c>
      <c r="T28" s="314">
        <v>105</v>
      </c>
      <c r="U28" s="313">
        <f t="shared" si="14"/>
        <v>0.02015355086372361</v>
      </c>
      <c r="V28" s="314">
        <v>0</v>
      </c>
      <c r="W28" s="313">
        <f t="shared" si="10"/>
        <v>0</v>
      </c>
      <c r="X28" s="314">
        <v>0</v>
      </c>
      <c r="Y28" s="313">
        <f t="shared" si="11"/>
        <v>0</v>
      </c>
      <c r="Z28" s="314">
        <v>0</v>
      </c>
      <c r="AA28" s="313">
        <f t="shared" si="12"/>
        <v>0</v>
      </c>
      <c r="AB28" s="314">
        <v>0</v>
      </c>
      <c r="AC28" s="313">
        <f t="shared" si="13"/>
        <v>0</v>
      </c>
    </row>
    <row r="29" spans="1:29" s="11" customFormat="1" ht="18" customHeight="1">
      <c r="A29" s="181" t="s">
        <v>154</v>
      </c>
      <c r="B29" s="307">
        <f t="shared" si="9"/>
        <v>76375</v>
      </c>
      <c r="C29" s="314">
        <v>4848</v>
      </c>
      <c r="D29" s="315">
        <f>C29/B29</f>
        <v>0.06347626841243863</v>
      </c>
      <c r="E29" s="316">
        <v>15975</v>
      </c>
      <c r="F29" s="313">
        <f>E29/B29</f>
        <v>0.20916530278232406</v>
      </c>
      <c r="G29" s="314">
        <v>13257</v>
      </c>
      <c r="H29" s="315">
        <f>G29/B29</f>
        <v>0.17357774140752863</v>
      </c>
      <c r="I29" s="316">
        <v>10459</v>
      </c>
      <c r="J29" s="313">
        <f>I29/B29</f>
        <v>0.13694271685761047</v>
      </c>
      <c r="K29" s="317">
        <f>(C29+E29+G29+I29)/B29</f>
        <v>0.5831620294599018</v>
      </c>
      <c r="L29" s="316">
        <v>6881</v>
      </c>
      <c r="M29" s="313">
        <f t="shared" si="5"/>
        <v>0.0900949263502455</v>
      </c>
      <c r="N29" s="314">
        <v>16301</v>
      </c>
      <c r="O29" s="315">
        <f t="shared" si="6"/>
        <v>0.21343371522094925</v>
      </c>
      <c r="P29" s="316">
        <v>4366</v>
      </c>
      <c r="Q29" s="313">
        <f t="shared" si="7"/>
        <v>0.05716530278232406</v>
      </c>
      <c r="R29" s="314">
        <v>1674</v>
      </c>
      <c r="S29" s="313">
        <f t="shared" si="8"/>
        <v>0.021918166939443536</v>
      </c>
      <c r="T29" s="314">
        <v>1174</v>
      </c>
      <c r="U29" s="313">
        <f t="shared" si="14"/>
        <v>0.01537152209492635</v>
      </c>
      <c r="V29" s="314">
        <v>1440</v>
      </c>
      <c r="W29" s="313">
        <f t="shared" si="10"/>
        <v>0.018854337152209494</v>
      </c>
      <c r="X29" s="314">
        <v>0</v>
      </c>
      <c r="Y29" s="313">
        <f t="shared" si="11"/>
        <v>0</v>
      </c>
      <c r="Z29" s="314">
        <v>0</v>
      </c>
      <c r="AA29" s="313">
        <f t="shared" si="12"/>
        <v>0</v>
      </c>
      <c r="AB29" s="314">
        <v>0</v>
      </c>
      <c r="AC29" s="313">
        <f t="shared" si="13"/>
        <v>0</v>
      </c>
    </row>
    <row r="30" spans="1:29" s="11" customFormat="1" ht="18" customHeight="1">
      <c r="A30" s="181" t="s">
        <v>29</v>
      </c>
      <c r="B30" s="307">
        <f t="shared" si="9"/>
        <v>84624</v>
      </c>
      <c r="C30" s="314">
        <v>2436</v>
      </c>
      <c r="D30" s="315">
        <f>D32</f>
        <v>0.024882664084034865</v>
      </c>
      <c r="E30" s="316">
        <v>13507</v>
      </c>
      <c r="F30" s="313">
        <f>E30/B30</f>
        <v>0.1596119304216298</v>
      </c>
      <c r="G30" s="314">
        <v>9523</v>
      </c>
      <c r="H30" s="315">
        <f>G30/B30</f>
        <v>0.11253308754017773</v>
      </c>
      <c r="I30" s="316">
        <v>15484</v>
      </c>
      <c r="J30" s="313">
        <f>I30/B30</f>
        <v>0.1829740971828323</v>
      </c>
      <c r="K30" s="317">
        <f>(C30+E30+G30+I30)/B30</f>
        <v>0.4839052750992626</v>
      </c>
      <c r="L30" s="316">
        <v>8185</v>
      </c>
      <c r="M30" s="313">
        <f t="shared" si="5"/>
        <v>0.096721970126678</v>
      </c>
      <c r="N30" s="314">
        <v>19754</v>
      </c>
      <c r="O30" s="315">
        <f t="shared" si="6"/>
        <v>0.2334325959538665</v>
      </c>
      <c r="P30" s="316">
        <v>11636</v>
      </c>
      <c r="Q30" s="313">
        <f t="shared" si="7"/>
        <v>0.13750236339572697</v>
      </c>
      <c r="R30" s="314">
        <v>2756</v>
      </c>
      <c r="S30" s="313">
        <f t="shared" si="8"/>
        <v>0.03256759311779164</v>
      </c>
      <c r="T30" s="314">
        <v>1343</v>
      </c>
      <c r="U30" s="313">
        <f t="shared" si="14"/>
        <v>0.01587020230667423</v>
      </c>
      <c r="V30" s="314">
        <v>0</v>
      </c>
      <c r="W30" s="313">
        <f t="shared" si="10"/>
        <v>0</v>
      </c>
      <c r="X30" s="314">
        <v>0</v>
      </c>
      <c r="Y30" s="313">
        <f t="shared" si="11"/>
        <v>0</v>
      </c>
      <c r="Z30" s="314">
        <v>0</v>
      </c>
      <c r="AA30" s="313">
        <f t="shared" si="12"/>
        <v>0</v>
      </c>
      <c r="AB30" s="314">
        <v>0</v>
      </c>
      <c r="AC30" s="313">
        <f t="shared" si="13"/>
        <v>0</v>
      </c>
    </row>
    <row r="31" spans="1:29" s="11" customFormat="1" ht="18" customHeight="1">
      <c r="A31" s="181" t="s">
        <v>7</v>
      </c>
      <c r="B31" s="307">
        <f t="shared" si="9"/>
        <v>56439</v>
      </c>
      <c r="C31" s="314">
        <v>2592</v>
      </c>
      <c r="D31" s="315">
        <f aca="true" t="shared" si="15" ref="D31:D46">C31/B31</f>
        <v>0.04592568968266624</v>
      </c>
      <c r="E31" s="316">
        <v>9957</v>
      </c>
      <c r="F31" s="313">
        <f t="shared" si="1"/>
        <v>0.17642056025089034</v>
      </c>
      <c r="G31" s="314">
        <v>8373</v>
      </c>
      <c r="H31" s="315">
        <f t="shared" si="2"/>
        <v>0.1483548610003721</v>
      </c>
      <c r="I31" s="316">
        <v>9014</v>
      </c>
      <c r="J31" s="313">
        <f t="shared" si="3"/>
        <v>0.1597122557097043</v>
      </c>
      <c r="K31" s="317">
        <f t="shared" si="4"/>
        <v>0.5304133666436329</v>
      </c>
      <c r="L31" s="316">
        <v>5594</v>
      </c>
      <c r="M31" s="313">
        <f t="shared" si="5"/>
        <v>0.09911585960063077</v>
      </c>
      <c r="N31" s="314">
        <v>5906</v>
      </c>
      <c r="O31" s="315">
        <f t="shared" si="6"/>
        <v>0.104643951877248</v>
      </c>
      <c r="P31" s="316">
        <v>7174</v>
      </c>
      <c r="Q31" s="313">
        <f t="shared" si="7"/>
        <v>0.12711068587324367</v>
      </c>
      <c r="R31" s="314">
        <v>5774</v>
      </c>
      <c r="S31" s="313">
        <f t="shared" si="8"/>
        <v>0.10230514360637148</v>
      </c>
      <c r="T31" s="314">
        <v>2055</v>
      </c>
      <c r="U31" s="313">
        <f t="shared" si="14"/>
        <v>0.03641099239887312</v>
      </c>
      <c r="V31" s="314">
        <v>0</v>
      </c>
      <c r="W31" s="313">
        <f t="shared" si="10"/>
        <v>0</v>
      </c>
      <c r="X31" s="314">
        <v>0</v>
      </c>
      <c r="Y31" s="313">
        <f t="shared" si="11"/>
        <v>0</v>
      </c>
      <c r="Z31" s="314">
        <v>0</v>
      </c>
      <c r="AA31" s="313">
        <f t="shared" si="12"/>
        <v>0</v>
      </c>
      <c r="AB31" s="314">
        <v>0</v>
      </c>
      <c r="AC31" s="313">
        <f t="shared" si="13"/>
        <v>0</v>
      </c>
    </row>
    <row r="32" spans="1:29" s="11" customFormat="1" ht="18" customHeight="1">
      <c r="A32" s="181" t="s">
        <v>30</v>
      </c>
      <c r="B32" s="307">
        <f t="shared" si="9"/>
        <v>26846</v>
      </c>
      <c r="C32" s="314">
        <v>668</v>
      </c>
      <c r="D32" s="315">
        <f t="shared" si="15"/>
        <v>0.024882664084034865</v>
      </c>
      <c r="E32" s="316">
        <v>4658</v>
      </c>
      <c r="F32" s="313">
        <f t="shared" si="1"/>
        <v>0.17350815763987187</v>
      </c>
      <c r="G32" s="314">
        <v>4760</v>
      </c>
      <c r="H32" s="315">
        <f t="shared" si="2"/>
        <v>0.17730760634731432</v>
      </c>
      <c r="I32" s="316">
        <v>3699</v>
      </c>
      <c r="J32" s="313">
        <f t="shared" si="3"/>
        <v>0.13778588989048648</v>
      </c>
      <c r="K32" s="317">
        <f t="shared" si="4"/>
        <v>0.5134843179617076</v>
      </c>
      <c r="L32" s="316">
        <v>3249</v>
      </c>
      <c r="M32" s="313">
        <f t="shared" si="5"/>
        <v>0.12102361618118156</v>
      </c>
      <c r="N32" s="314">
        <v>6529</v>
      </c>
      <c r="O32" s="315">
        <f t="shared" si="6"/>
        <v>0.24320196677344855</v>
      </c>
      <c r="P32" s="316">
        <v>2840</v>
      </c>
      <c r="Q32" s="313">
        <f t="shared" si="7"/>
        <v>0.10578857185427996</v>
      </c>
      <c r="R32" s="314">
        <v>443</v>
      </c>
      <c r="S32" s="313">
        <f t="shared" si="8"/>
        <v>0.016501527229382404</v>
      </c>
      <c r="T32" s="314">
        <v>0</v>
      </c>
      <c r="U32" s="313">
        <f t="shared" si="14"/>
        <v>0</v>
      </c>
      <c r="V32" s="314">
        <v>0</v>
      </c>
      <c r="W32" s="313">
        <f t="shared" si="10"/>
        <v>0</v>
      </c>
      <c r="X32" s="314">
        <v>0</v>
      </c>
      <c r="Y32" s="313">
        <f t="shared" si="11"/>
        <v>0</v>
      </c>
      <c r="Z32" s="314">
        <v>0</v>
      </c>
      <c r="AA32" s="313">
        <f t="shared" si="12"/>
        <v>0</v>
      </c>
      <c r="AB32" s="314">
        <v>0</v>
      </c>
      <c r="AC32" s="313">
        <f t="shared" si="13"/>
        <v>0</v>
      </c>
    </row>
    <row r="33" spans="1:29" s="11" customFormat="1" ht="18" customHeight="1">
      <c r="A33" s="181" t="s">
        <v>31</v>
      </c>
      <c r="B33" s="307">
        <f t="shared" si="9"/>
        <v>16834</v>
      </c>
      <c r="C33" s="314">
        <v>289</v>
      </c>
      <c r="D33" s="315">
        <f t="shared" si="15"/>
        <v>0.017167636925270287</v>
      </c>
      <c r="E33" s="316">
        <v>2416</v>
      </c>
      <c r="F33" s="313">
        <f t="shared" si="1"/>
        <v>0.14351906855174051</v>
      </c>
      <c r="G33" s="314">
        <v>1742</v>
      </c>
      <c r="H33" s="315">
        <f t="shared" si="2"/>
        <v>0.10348105025543543</v>
      </c>
      <c r="I33" s="316">
        <v>3413</v>
      </c>
      <c r="J33" s="313">
        <f t="shared" si="3"/>
        <v>0.2027444457645242</v>
      </c>
      <c r="K33" s="317">
        <f t="shared" si="4"/>
        <v>0.46691220149697044</v>
      </c>
      <c r="L33" s="316">
        <v>1712</v>
      </c>
      <c r="M33" s="313">
        <f t="shared" si="5"/>
        <v>0.10169894261613402</v>
      </c>
      <c r="N33" s="314">
        <v>3820</v>
      </c>
      <c r="O33" s="315">
        <f t="shared" si="6"/>
        <v>0.2269217060710467</v>
      </c>
      <c r="P33" s="316">
        <v>2591</v>
      </c>
      <c r="Q33" s="313">
        <f t="shared" si="7"/>
        <v>0.15391469644766545</v>
      </c>
      <c r="R33" s="314">
        <v>458</v>
      </c>
      <c r="S33" s="313">
        <f t="shared" si="8"/>
        <v>0.027206843293334917</v>
      </c>
      <c r="T33" s="314">
        <v>393</v>
      </c>
      <c r="U33" s="313">
        <f t="shared" si="14"/>
        <v>0.023345610074848522</v>
      </c>
      <c r="V33" s="314">
        <v>0</v>
      </c>
      <c r="W33" s="313">
        <f t="shared" si="10"/>
        <v>0</v>
      </c>
      <c r="X33" s="314">
        <v>0</v>
      </c>
      <c r="Y33" s="313">
        <f t="shared" si="11"/>
        <v>0</v>
      </c>
      <c r="Z33" s="314">
        <v>0</v>
      </c>
      <c r="AA33" s="313">
        <f t="shared" si="12"/>
        <v>0</v>
      </c>
      <c r="AB33" s="314">
        <v>0</v>
      </c>
      <c r="AC33" s="313">
        <f t="shared" si="13"/>
        <v>0</v>
      </c>
    </row>
    <row r="34" spans="1:29" s="11" customFormat="1" ht="18" customHeight="1">
      <c r="A34" s="181" t="s">
        <v>32</v>
      </c>
      <c r="B34" s="307">
        <f t="shared" si="9"/>
        <v>30134</v>
      </c>
      <c r="C34" s="314">
        <v>1214</v>
      </c>
      <c r="D34" s="315">
        <f t="shared" si="15"/>
        <v>0.04028671932036902</v>
      </c>
      <c r="E34" s="316">
        <v>6271</v>
      </c>
      <c r="F34" s="313">
        <f t="shared" si="1"/>
        <v>0.20810380301320766</v>
      </c>
      <c r="G34" s="314">
        <v>4558</v>
      </c>
      <c r="H34" s="315">
        <f t="shared" si="2"/>
        <v>0.15125771553726688</v>
      </c>
      <c r="I34" s="316">
        <v>5212</v>
      </c>
      <c r="J34" s="313">
        <f t="shared" si="3"/>
        <v>0.1729607752040884</v>
      </c>
      <c r="K34" s="317">
        <f t="shared" si="4"/>
        <v>0.572609013074932</v>
      </c>
      <c r="L34" s="316">
        <v>2624</v>
      </c>
      <c r="M34" s="313">
        <f t="shared" si="5"/>
        <v>0.08707771951947965</v>
      </c>
      <c r="N34" s="314">
        <v>2985</v>
      </c>
      <c r="O34" s="315">
        <f t="shared" si="6"/>
        <v>0.09905754297471295</v>
      </c>
      <c r="P34" s="316">
        <v>3545</v>
      </c>
      <c r="Q34" s="313">
        <f t="shared" si="7"/>
        <v>0.11764120262826043</v>
      </c>
      <c r="R34" s="314">
        <v>2613</v>
      </c>
      <c r="S34" s="313">
        <f t="shared" si="8"/>
        <v>0.08671268334771355</v>
      </c>
      <c r="T34" s="314">
        <v>1112</v>
      </c>
      <c r="U34" s="313">
        <f t="shared" si="14"/>
        <v>0.03690183845490144</v>
      </c>
      <c r="V34" s="314">
        <v>0</v>
      </c>
      <c r="W34" s="313">
        <f t="shared" si="10"/>
        <v>0</v>
      </c>
      <c r="X34" s="314">
        <v>0</v>
      </c>
      <c r="Y34" s="313">
        <f t="shared" si="11"/>
        <v>0</v>
      </c>
      <c r="Z34" s="314">
        <v>0</v>
      </c>
      <c r="AA34" s="313">
        <f t="shared" si="12"/>
        <v>0</v>
      </c>
      <c r="AB34" s="314">
        <v>0</v>
      </c>
      <c r="AC34" s="313">
        <f t="shared" si="13"/>
        <v>0</v>
      </c>
    </row>
    <row r="35" spans="1:29" s="11" customFormat="1" ht="18" customHeight="1">
      <c r="A35" s="181" t="s">
        <v>34</v>
      </c>
      <c r="B35" s="307">
        <f t="shared" si="9"/>
        <v>26634</v>
      </c>
      <c r="C35" s="314">
        <v>907</v>
      </c>
      <c r="D35" s="315">
        <f t="shared" si="15"/>
        <v>0.03405421641510851</v>
      </c>
      <c r="E35" s="316">
        <v>5203</v>
      </c>
      <c r="F35" s="313">
        <f t="shared" si="1"/>
        <v>0.1953518059623038</v>
      </c>
      <c r="G35" s="314">
        <v>2969</v>
      </c>
      <c r="H35" s="315">
        <f t="shared" si="2"/>
        <v>0.11147405571825486</v>
      </c>
      <c r="I35" s="316">
        <v>5108</v>
      </c>
      <c r="J35" s="313">
        <f t="shared" si="3"/>
        <v>0.1917849365472704</v>
      </c>
      <c r="K35" s="317">
        <f t="shared" si="4"/>
        <v>0.5326650146429376</v>
      </c>
      <c r="L35" s="316">
        <v>2323</v>
      </c>
      <c r="M35" s="313">
        <f t="shared" si="5"/>
        <v>0.08721934369602763</v>
      </c>
      <c r="N35" s="314">
        <v>2690</v>
      </c>
      <c r="O35" s="315">
        <f t="shared" si="6"/>
        <v>0.10099872343620936</v>
      </c>
      <c r="P35" s="316">
        <v>3555</v>
      </c>
      <c r="Q35" s="313">
        <f t="shared" si="7"/>
        <v>0.13347600810993468</v>
      </c>
      <c r="R35" s="314">
        <v>2117</v>
      </c>
      <c r="S35" s="313">
        <f t="shared" si="8"/>
        <v>0.0794848689644815</v>
      </c>
      <c r="T35" s="314">
        <v>1762</v>
      </c>
      <c r="U35" s="313">
        <f t="shared" si="14"/>
        <v>0.06615604115040925</v>
      </c>
      <c r="V35" s="314">
        <v>0</v>
      </c>
      <c r="W35" s="313">
        <f t="shared" si="10"/>
        <v>0</v>
      </c>
      <c r="X35" s="314">
        <v>0</v>
      </c>
      <c r="Y35" s="313">
        <f t="shared" si="11"/>
        <v>0</v>
      </c>
      <c r="Z35" s="314">
        <v>0</v>
      </c>
      <c r="AA35" s="313">
        <f t="shared" si="12"/>
        <v>0</v>
      </c>
      <c r="AB35" s="314">
        <v>0</v>
      </c>
      <c r="AC35" s="313">
        <f t="shared" si="13"/>
        <v>0</v>
      </c>
    </row>
    <row r="36" spans="1:29" s="11" customFormat="1" ht="18" customHeight="1">
      <c r="A36" s="181" t="s">
        <v>33</v>
      </c>
      <c r="B36" s="307">
        <f t="shared" si="9"/>
        <v>15171</v>
      </c>
      <c r="C36" s="314">
        <v>591</v>
      </c>
      <c r="D36" s="315">
        <f>C36/B36</f>
        <v>0.03895590270911608</v>
      </c>
      <c r="E36" s="316">
        <v>2703</v>
      </c>
      <c r="F36" s="313">
        <f>E36/B36</f>
        <v>0.17816887482697252</v>
      </c>
      <c r="G36" s="314">
        <v>1907</v>
      </c>
      <c r="H36" s="315">
        <f>G36/B36</f>
        <v>0.12570034935073496</v>
      </c>
      <c r="I36" s="316">
        <v>2835</v>
      </c>
      <c r="J36" s="313">
        <f>I36/B36</f>
        <v>0.18686968558433853</v>
      </c>
      <c r="K36" s="317">
        <f>(C36+E36+G36+I36)/B36</f>
        <v>0.5296948124711621</v>
      </c>
      <c r="L36" s="316">
        <v>1359</v>
      </c>
      <c r="M36" s="313">
        <f t="shared" si="5"/>
        <v>0.08957880166106387</v>
      </c>
      <c r="N36" s="314">
        <v>3425</v>
      </c>
      <c r="O36" s="315">
        <f t="shared" si="6"/>
        <v>0.22575967306044428</v>
      </c>
      <c r="P36" s="316">
        <v>2351</v>
      </c>
      <c r="Q36" s="313">
        <f t="shared" si="7"/>
        <v>0.15496671280732977</v>
      </c>
      <c r="R36" s="314">
        <v>0</v>
      </c>
      <c r="S36" s="313">
        <f t="shared" si="8"/>
        <v>0</v>
      </c>
      <c r="T36" s="314">
        <v>0</v>
      </c>
      <c r="U36" s="313">
        <f t="shared" si="14"/>
        <v>0</v>
      </c>
      <c r="V36" s="314">
        <v>0</v>
      </c>
      <c r="W36" s="313">
        <f t="shared" si="10"/>
        <v>0</v>
      </c>
      <c r="X36" s="314">
        <v>0</v>
      </c>
      <c r="Y36" s="313">
        <f t="shared" si="11"/>
        <v>0</v>
      </c>
      <c r="Z36" s="314">
        <v>0</v>
      </c>
      <c r="AA36" s="313">
        <f t="shared" si="12"/>
        <v>0</v>
      </c>
      <c r="AB36" s="314">
        <v>0</v>
      </c>
      <c r="AC36" s="313">
        <f t="shared" si="13"/>
        <v>0</v>
      </c>
    </row>
    <row r="37" spans="1:29" s="11" customFormat="1" ht="18" customHeight="1">
      <c r="A37" s="181" t="s">
        <v>6</v>
      </c>
      <c r="B37" s="307">
        <f t="shared" si="9"/>
        <v>26316</v>
      </c>
      <c r="C37" s="314">
        <v>941</v>
      </c>
      <c r="D37" s="315">
        <f>C37/B37</f>
        <v>0.03575771393828849</v>
      </c>
      <c r="E37" s="316">
        <v>4894</v>
      </c>
      <c r="F37" s="313">
        <f>E37/B37</f>
        <v>0.1859705122359021</v>
      </c>
      <c r="G37" s="314">
        <v>2958</v>
      </c>
      <c r="H37" s="315">
        <f>G37/B37</f>
        <v>0.1124031007751938</v>
      </c>
      <c r="I37" s="316">
        <v>4886</v>
      </c>
      <c r="J37" s="313">
        <f>I37/B37</f>
        <v>0.18566651466788267</v>
      </c>
      <c r="K37" s="317">
        <f>(C37+E37+G37+I37)/B37</f>
        <v>0.519797841617267</v>
      </c>
      <c r="L37" s="316">
        <v>2199</v>
      </c>
      <c r="M37" s="313">
        <f t="shared" si="5"/>
        <v>0.08356133150934793</v>
      </c>
      <c r="N37" s="314">
        <v>2626</v>
      </c>
      <c r="O37" s="315">
        <f t="shared" si="6"/>
        <v>0.09978720170238638</v>
      </c>
      <c r="P37" s="316">
        <v>3634</v>
      </c>
      <c r="Q37" s="313">
        <f t="shared" si="7"/>
        <v>0.13809089527283783</v>
      </c>
      <c r="R37" s="314">
        <v>3009</v>
      </c>
      <c r="S37" s="313">
        <f t="shared" si="8"/>
        <v>0.11434108527131782</v>
      </c>
      <c r="T37" s="314">
        <v>1169</v>
      </c>
      <c r="U37" s="313">
        <f t="shared" si="14"/>
        <v>0.044421644626842983</v>
      </c>
      <c r="V37" s="314">
        <v>0</v>
      </c>
      <c r="W37" s="313">
        <f t="shared" si="10"/>
        <v>0</v>
      </c>
      <c r="X37" s="314">
        <v>0</v>
      </c>
      <c r="Y37" s="313">
        <f t="shared" si="11"/>
        <v>0</v>
      </c>
      <c r="Z37" s="314">
        <v>0</v>
      </c>
      <c r="AA37" s="313">
        <f t="shared" si="12"/>
        <v>0</v>
      </c>
      <c r="AB37" s="314">
        <v>0</v>
      </c>
      <c r="AC37" s="313">
        <f t="shared" si="13"/>
        <v>0</v>
      </c>
    </row>
    <row r="38" spans="1:29" s="11" customFormat="1" ht="18" customHeight="1">
      <c r="A38" s="181" t="s">
        <v>35</v>
      </c>
      <c r="B38" s="307">
        <f t="shared" si="9"/>
        <v>27967</v>
      </c>
      <c r="C38" s="314">
        <v>528</v>
      </c>
      <c r="D38" s="315">
        <f t="shared" si="15"/>
        <v>0.018879393570994385</v>
      </c>
      <c r="E38" s="316">
        <v>4408</v>
      </c>
      <c r="F38" s="313">
        <f t="shared" si="1"/>
        <v>0.15761433117602888</v>
      </c>
      <c r="G38" s="314">
        <v>2519</v>
      </c>
      <c r="H38" s="315">
        <f t="shared" si="2"/>
        <v>0.09007044016161905</v>
      </c>
      <c r="I38" s="316">
        <v>5895</v>
      </c>
      <c r="J38" s="313">
        <f t="shared" si="3"/>
        <v>0.2107841384488862</v>
      </c>
      <c r="K38" s="317">
        <f t="shared" si="4"/>
        <v>0.47734830335752854</v>
      </c>
      <c r="L38" s="316">
        <v>2547</v>
      </c>
      <c r="M38" s="313">
        <f t="shared" si="5"/>
        <v>0.09107162012371724</v>
      </c>
      <c r="N38" s="314">
        <v>2266</v>
      </c>
      <c r="O38" s="315">
        <f t="shared" si="6"/>
        <v>0.08102406407551757</v>
      </c>
      <c r="P38" s="316">
        <v>4240</v>
      </c>
      <c r="Q38" s="313">
        <f t="shared" si="7"/>
        <v>0.15160725140343978</v>
      </c>
      <c r="R38" s="314">
        <v>4232</v>
      </c>
      <c r="S38" s="313">
        <f t="shared" si="8"/>
        <v>0.15132119998569743</v>
      </c>
      <c r="T38" s="314">
        <v>1332</v>
      </c>
      <c r="U38" s="313">
        <f t="shared" si="14"/>
        <v>0.047627561054099474</v>
      </c>
      <c r="V38" s="314">
        <v>0</v>
      </c>
      <c r="W38" s="313">
        <f t="shared" si="10"/>
        <v>0</v>
      </c>
      <c r="X38" s="314">
        <v>0</v>
      </c>
      <c r="Y38" s="313">
        <f t="shared" si="11"/>
        <v>0</v>
      </c>
      <c r="Z38" s="314">
        <v>0</v>
      </c>
      <c r="AA38" s="313">
        <f t="shared" si="12"/>
        <v>0</v>
      </c>
      <c r="AB38" s="314">
        <v>0</v>
      </c>
      <c r="AC38" s="313">
        <f t="shared" si="13"/>
        <v>0</v>
      </c>
    </row>
    <row r="39" spans="1:29" s="11" customFormat="1" ht="18" customHeight="1">
      <c r="A39" s="181" t="s">
        <v>36</v>
      </c>
      <c r="B39" s="307">
        <f t="shared" si="9"/>
        <v>12435</v>
      </c>
      <c r="C39" s="314">
        <v>281</v>
      </c>
      <c r="D39" s="315">
        <f t="shared" si="15"/>
        <v>0.02259750703659027</v>
      </c>
      <c r="E39" s="316">
        <v>1949</v>
      </c>
      <c r="F39" s="313">
        <f t="shared" si="1"/>
        <v>0.15673502211499798</v>
      </c>
      <c r="G39" s="314">
        <v>1314</v>
      </c>
      <c r="H39" s="315">
        <f t="shared" si="2"/>
        <v>0.10566948130277443</v>
      </c>
      <c r="I39" s="316">
        <v>2259</v>
      </c>
      <c r="J39" s="313">
        <f t="shared" si="3"/>
        <v>0.181664656212304</v>
      </c>
      <c r="K39" s="317">
        <f t="shared" si="4"/>
        <v>0.4666666666666667</v>
      </c>
      <c r="L39" s="316">
        <v>1120</v>
      </c>
      <c r="M39" s="313">
        <f t="shared" si="5"/>
        <v>0.09006835544833132</v>
      </c>
      <c r="N39" s="314">
        <v>1169</v>
      </c>
      <c r="O39" s="315">
        <f t="shared" si="6"/>
        <v>0.09400884599919582</v>
      </c>
      <c r="P39" s="316">
        <v>1874</v>
      </c>
      <c r="Q39" s="313">
        <f t="shared" si="7"/>
        <v>0.15070365902694008</v>
      </c>
      <c r="R39" s="314">
        <v>1733</v>
      </c>
      <c r="S39" s="313">
        <f t="shared" si="8"/>
        <v>0.13936469642139124</v>
      </c>
      <c r="T39" s="314">
        <v>736</v>
      </c>
      <c r="U39" s="313">
        <f t="shared" si="14"/>
        <v>0.059187776437474866</v>
      </c>
      <c r="V39" s="314">
        <v>0</v>
      </c>
      <c r="W39" s="313">
        <f t="shared" si="10"/>
        <v>0</v>
      </c>
      <c r="X39" s="314">
        <v>0</v>
      </c>
      <c r="Y39" s="313">
        <f t="shared" si="11"/>
        <v>0</v>
      </c>
      <c r="Z39" s="314">
        <v>0</v>
      </c>
      <c r="AA39" s="313">
        <f t="shared" si="12"/>
        <v>0</v>
      </c>
      <c r="AB39" s="314">
        <v>0</v>
      </c>
      <c r="AC39" s="313">
        <f t="shared" si="13"/>
        <v>0</v>
      </c>
    </row>
    <row r="40" spans="1:29" s="11" customFormat="1" ht="18" customHeight="1">
      <c r="A40" s="181" t="s">
        <v>20</v>
      </c>
      <c r="B40" s="307">
        <f t="shared" si="9"/>
        <v>4073</v>
      </c>
      <c r="C40" s="314">
        <v>41</v>
      </c>
      <c r="D40" s="315">
        <f>C40/B40</f>
        <v>0.010066290203780998</v>
      </c>
      <c r="E40" s="316">
        <v>679</v>
      </c>
      <c r="F40" s="313">
        <f>E40/B40</f>
        <v>0.16670758654554382</v>
      </c>
      <c r="G40" s="314">
        <v>348</v>
      </c>
      <c r="H40" s="315">
        <f>G40/B40</f>
        <v>0.085440707095507</v>
      </c>
      <c r="I40" s="316">
        <v>956</v>
      </c>
      <c r="J40" s="313">
        <f>I40/B40</f>
        <v>0.2347164252393813</v>
      </c>
      <c r="K40" s="317">
        <f>(C40+E40+G40+I40)/B40</f>
        <v>0.4969310090842131</v>
      </c>
      <c r="L40" s="316">
        <v>414</v>
      </c>
      <c r="M40" s="313">
        <f t="shared" si="5"/>
        <v>0.10164497913086178</v>
      </c>
      <c r="N40" s="314">
        <v>444</v>
      </c>
      <c r="O40" s="315">
        <f t="shared" si="6"/>
        <v>0.10901055732875031</v>
      </c>
      <c r="P40" s="316">
        <v>514</v>
      </c>
      <c r="Q40" s="313">
        <f t="shared" si="7"/>
        <v>0.1261969064571569</v>
      </c>
      <c r="R40" s="314">
        <v>506</v>
      </c>
      <c r="S40" s="313">
        <f t="shared" si="8"/>
        <v>0.12423275227105328</v>
      </c>
      <c r="T40" s="314">
        <v>171</v>
      </c>
      <c r="U40" s="313">
        <f t="shared" si="14"/>
        <v>0.041983795727964644</v>
      </c>
      <c r="V40" s="314">
        <v>0</v>
      </c>
      <c r="W40" s="313">
        <f t="shared" si="10"/>
        <v>0</v>
      </c>
      <c r="X40" s="314">
        <v>0</v>
      </c>
      <c r="Y40" s="313">
        <f t="shared" si="11"/>
        <v>0</v>
      </c>
      <c r="Z40" s="314">
        <v>0</v>
      </c>
      <c r="AA40" s="313">
        <f t="shared" si="12"/>
        <v>0</v>
      </c>
      <c r="AB40" s="314">
        <v>0</v>
      </c>
      <c r="AC40" s="313">
        <f t="shared" si="13"/>
        <v>0</v>
      </c>
    </row>
    <row r="41" spans="1:29" s="11" customFormat="1" ht="18" customHeight="1">
      <c r="A41" s="181" t="s">
        <v>19</v>
      </c>
      <c r="B41" s="307">
        <f t="shared" si="9"/>
        <v>2964</v>
      </c>
      <c r="C41" s="314">
        <v>29</v>
      </c>
      <c r="D41" s="315">
        <f t="shared" si="15"/>
        <v>0.009784075573549258</v>
      </c>
      <c r="E41" s="316">
        <v>465</v>
      </c>
      <c r="F41" s="313">
        <f t="shared" si="1"/>
        <v>0.15688259109311742</v>
      </c>
      <c r="G41" s="314">
        <v>274</v>
      </c>
      <c r="H41" s="315">
        <f t="shared" si="2"/>
        <v>0.09244264507422402</v>
      </c>
      <c r="I41" s="316">
        <v>675</v>
      </c>
      <c r="J41" s="313">
        <f t="shared" si="3"/>
        <v>0.22773279352226722</v>
      </c>
      <c r="K41" s="317">
        <f t="shared" si="4"/>
        <v>0.4868421052631579</v>
      </c>
      <c r="L41" s="316">
        <v>298</v>
      </c>
      <c r="M41" s="313">
        <f t="shared" si="5"/>
        <v>0.10053981106612686</v>
      </c>
      <c r="N41" s="314">
        <v>341</v>
      </c>
      <c r="O41" s="315">
        <f t="shared" si="6"/>
        <v>0.1150472334682861</v>
      </c>
      <c r="P41" s="316">
        <v>375</v>
      </c>
      <c r="Q41" s="313">
        <f t="shared" si="7"/>
        <v>0.12651821862348178</v>
      </c>
      <c r="R41" s="314">
        <v>369</v>
      </c>
      <c r="S41" s="313">
        <f t="shared" si="8"/>
        <v>0.12449392712550607</v>
      </c>
      <c r="T41" s="314">
        <v>138</v>
      </c>
      <c r="U41" s="313">
        <f t="shared" si="14"/>
        <v>0.0465587044534413</v>
      </c>
      <c r="V41" s="314">
        <v>0</v>
      </c>
      <c r="W41" s="313">
        <f t="shared" si="10"/>
        <v>0</v>
      </c>
      <c r="X41" s="314">
        <v>0</v>
      </c>
      <c r="Y41" s="313">
        <f t="shared" si="11"/>
        <v>0</v>
      </c>
      <c r="Z41" s="314">
        <v>0</v>
      </c>
      <c r="AA41" s="313">
        <f t="shared" si="12"/>
        <v>0</v>
      </c>
      <c r="AB41" s="314">
        <v>0</v>
      </c>
      <c r="AC41" s="313">
        <f t="shared" si="13"/>
        <v>0</v>
      </c>
    </row>
    <row r="42" spans="1:29" s="11" customFormat="1" ht="18" customHeight="1">
      <c r="A42" s="181" t="s">
        <v>37</v>
      </c>
      <c r="B42" s="307">
        <f t="shared" si="9"/>
        <v>1905</v>
      </c>
      <c r="C42" s="314">
        <v>9</v>
      </c>
      <c r="D42" s="315">
        <f>C42/B42</f>
        <v>0.004724409448818898</v>
      </c>
      <c r="E42" s="316">
        <v>308</v>
      </c>
      <c r="F42" s="313">
        <f>E42/B42</f>
        <v>0.16167979002624672</v>
      </c>
      <c r="G42" s="314">
        <v>189</v>
      </c>
      <c r="H42" s="315">
        <f>G42/B42</f>
        <v>0.09921259842519685</v>
      </c>
      <c r="I42" s="316">
        <v>66</v>
      </c>
      <c r="J42" s="313">
        <f>I42/B42</f>
        <v>0.03464566929133858</v>
      </c>
      <c r="K42" s="317">
        <f>(C42+E42+G42+I42)/B42</f>
        <v>0.30026246719160105</v>
      </c>
      <c r="L42" s="316">
        <v>614</v>
      </c>
      <c r="M42" s="313">
        <f t="shared" si="5"/>
        <v>0.32230971128608926</v>
      </c>
      <c r="N42" s="314">
        <v>217</v>
      </c>
      <c r="O42" s="315">
        <f t="shared" si="6"/>
        <v>0.11391076115485564</v>
      </c>
      <c r="P42" s="316">
        <v>232</v>
      </c>
      <c r="Q42" s="313">
        <f t="shared" si="7"/>
        <v>0.12178477690288714</v>
      </c>
      <c r="R42" s="314">
        <v>217</v>
      </c>
      <c r="S42" s="313">
        <f t="shared" si="8"/>
        <v>0.11391076115485564</v>
      </c>
      <c r="T42" s="314">
        <v>53</v>
      </c>
      <c r="U42" s="313">
        <f t="shared" si="14"/>
        <v>0.027821522309711286</v>
      </c>
      <c r="V42" s="314">
        <v>0</v>
      </c>
      <c r="W42" s="313">
        <f t="shared" si="10"/>
        <v>0</v>
      </c>
      <c r="X42" s="314">
        <v>0</v>
      </c>
      <c r="Y42" s="313">
        <f t="shared" si="11"/>
        <v>0</v>
      </c>
      <c r="Z42" s="314">
        <v>0</v>
      </c>
      <c r="AA42" s="313">
        <f t="shared" si="12"/>
        <v>0</v>
      </c>
      <c r="AB42" s="314">
        <v>0</v>
      </c>
      <c r="AC42" s="313">
        <f t="shared" si="13"/>
        <v>0</v>
      </c>
    </row>
    <row r="43" spans="1:29" s="11" customFormat="1" ht="18" customHeight="1">
      <c r="A43" s="181" t="s">
        <v>11</v>
      </c>
      <c r="B43" s="307">
        <f t="shared" si="9"/>
        <v>113860</v>
      </c>
      <c r="C43" s="314">
        <v>6835</v>
      </c>
      <c r="D43" s="315">
        <f t="shared" si="15"/>
        <v>0.06002986123309327</v>
      </c>
      <c r="E43" s="316">
        <v>23107</v>
      </c>
      <c r="F43" s="313">
        <f t="shared" si="1"/>
        <v>0.2029422097312489</v>
      </c>
      <c r="G43" s="314">
        <v>17940</v>
      </c>
      <c r="H43" s="315">
        <f t="shared" si="2"/>
        <v>0.15756191814509046</v>
      </c>
      <c r="I43" s="316">
        <v>16965</v>
      </c>
      <c r="J43" s="313">
        <f t="shared" si="3"/>
        <v>0.1489987704198138</v>
      </c>
      <c r="K43" s="317">
        <f t="shared" si="4"/>
        <v>0.5695327595292464</v>
      </c>
      <c r="L43" s="316">
        <v>9867</v>
      </c>
      <c r="M43" s="313">
        <f t="shared" si="5"/>
        <v>0.08665905497979975</v>
      </c>
      <c r="N43" s="314">
        <v>12279</v>
      </c>
      <c r="O43" s="315">
        <f t="shared" si="6"/>
        <v>0.10784296504479185</v>
      </c>
      <c r="P43" s="316">
        <v>12475</v>
      </c>
      <c r="Q43" s="313">
        <f t="shared" si="7"/>
        <v>0.10956437730546285</v>
      </c>
      <c r="R43" s="314">
        <v>9486</v>
      </c>
      <c r="S43" s="313">
        <f t="shared" si="8"/>
        <v>0.0833128403302301</v>
      </c>
      <c r="T43" s="314">
        <v>2055</v>
      </c>
      <c r="U43" s="313">
        <f t="shared" si="14"/>
        <v>0.01804848059019849</v>
      </c>
      <c r="V43" s="314">
        <v>2851</v>
      </c>
      <c r="W43" s="313">
        <f t="shared" si="10"/>
        <v>0.025039522220270508</v>
      </c>
      <c r="X43" s="314">
        <v>0</v>
      </c>
      <c r="Y43" s="313">
        <f t="shared" si="11"/>
        <v>0</v>
      </c>
      <c r="Z43" s="314">
        <v>0</v>
      </c>
      <c r="AA43" s="313">
        <f t="shared" si="12"/>
        <v>0</v>
      </c>
      <c r="AB43" s="314">
        <v>0</v>
      </c>
      <c r="AC43" s="313">
        <f t="shared" si="13"/>
        <v>0</v>
      </c>
    </row>
    <row r="44" spans="1:29" s="11" customFormat="1" ht="18" customHeight="1">
      <c r="A44" s="181" t="s">
        <v>38</v>
      </c>
      <c r="B44" s="307">
        <f t="shared" si="9"/>
        <v>62460</v>
      </c>
      <c r="C44" s="314">
        <v>2801</v>
      </c>
      <c r="D44" s="315">
        <f t="shared" si="15"/>
        <v>0.04484470060838937</v>
      </c>
      <c r="E44" s="316">
        <v>12474</v>
      </c>
      <c r="F44" s="313">
        <f t="shared" si="1"/>
        <v>0.19971181556195966</v>
      </c>
      <c r="G44" s="314">
        <v>9210</v>
      </c>
      <c r="H44" s="315">
        <f t="shared" si="2"/>
        <v>0.14745437079731027</v>
      </c>
      <c r="I44" s="316">
        <v>9688</v>
      </c>
      <c r="J44" s="313">
        <f t="shared" si="3"/>
        <v>0.15510726865193725</v>
      </c>
      <c r="K44" s="317">
        <f t="shared" si="4"/>
        <v>0.5471181556195965</v>
      </c>
      <c r="L44" s="316">
        <v>5446</v>
      </c>
      <c r="M44" s="313">
        <f t="shared" si="5"/>
        <v>0.08719180275376241</v>
      </c>
      <c r="N44" s="314">
        <v>6516</v>
      </c>
      <c r="O44" s="315">
        <f t="shared" si="6"/>
        <v>0.10432276657060519</v>
      </c>
      <c r="P44" s="316">
        <v>7458</v>
      </c>
      <c r="Q44" s="313">
        <f t="shared" si="7"/>
        <v>0.11940441882804995</v>
      </c>
      <c r="R44" s="314">
        <v>6789</v>
      </c>
      <c r="S44" s="313">
        <f t="shared" si="8"/>
        <v>0.10869356388088376</v>
      </c>
      <c r="T44" s="314">
        <v>2078</v>
      </c>
      <c r="U44" s="313">
        <f t="shared" si="14"/>
        <v>0.033269292347102145</v>
      </c>
      <c r="V44" s="314">
        <v>0</v>
      </c>
      <c r="W44" s="313">
        <f t="shared" si="10"/>
        <v>0</v>
      </c>
      <c r="X44" s="314">
        <v>0</v>
      </c>
      <c r="Y44" s="313">
        <f t="shared" si="11"/>
        <v>0</v>
      </c>
      <c r="Z44" s="314">
        <v>0</v>
      </c>
      <c r="AA44" s="313">
        <f t="shared" si="12"/>
        <v>0</v>
      </c>
      <c r="AB44" s="314">
        <v>0</v>
      </c>
      <c r="AC44" s="313">
        <f t="shared" si="13"/>
        <v>0</v>
      </c>
    </row>
    <row r="45" spans="1:29" s="11" customFormat="1" ht="18" customHeight="1" thickBot="1">
      <c r="A45" s="346" t="s">
        <v>39</v>
      </c>
      <c r="B45" s="307">
        <f t="shared" si="9"/>
        <v>16078</v>
      </c>
      <c r="C45" s="347">
        <v>465</v>
      </c>
      <c r="D45" s="348">
        <f>C45/B45</f>
        <v>0.02892150765020525</v>
      </c>
      <c r="E45" s="349">
        <v>3014</v>
      </c>
      <c r="F45" s="350">
        <f>E45/B45</f>
        <v>0.1874611270058465</v>
      </c>
      <c r="G45" s="347">
        <v>2035</v>
      </c>
      <c r="H45" s="348">
        <f>G45/B45</f>
        <v>0.12657046896380147</v>
      </c>
      <c r="I45" s="349">
        <v>2797</v>
      </c>
      <c r="J45" s="350">
        <f>I45/B45</f>
        <v>0.17396442343575072</v>
      </c>
      <c r="K45" s="351">
        <f>(C45+E45+G45+I45)/B45</f>
        <v>0.5169175270556039</v>
      </c>
      <c r="L45" s="349">
        <v>1606</v>
      </c>
      <c r="M45" s="350">
        <f t="shared" si="5"/>
        <v>0.09988804577683792</v>
      </c>
      <c r="N45" s="347">
        <v>1857</v>
      </c>
      <c r="O45" s="348">
        <f t="shared" si="6"/>
        <v>0.11549944022888418</v>
      </c>
      <c r="P45" s="349">
        <v>2156</v>
      </c>
      <c r="Q45" s="350">
        <f t="shared" si="7"/>
        <v>0.1340962806319194</v>
      </c>
      <c r="R45" s="347">
        <v>1522</v>
      </c>
      <c r="S45" s="350">
        <f t="shared" si="8"/>
        <v>0.0946635153626073</v>
      </c>
      <c r="T45" s="347">
        <v>626</v>
      </c>
      <c r="U45" s="350">
        <f t="shared" si="14"/>
        <v>0.03893519094414728</v>
      </c>
      <c r="V45" s="347">
        <v>0</v>
      </c>
      <c r="W45" s="350">
        <f t="shared" si="10"/>
        <v>0</v>
      </c>
      <c r="X45" s="347">
        <v>0</v>
      </c>
      <c r="Y45" s="350">
        <f t="shared" si="11"/>
        <v>0</v>
      </c>
      <c r="Z45" s="347">
        <v>0</v>
      </c>
      <c r="AA45" s="350">
        <f t="shared" si="12"/>
        <v>0</v>
      </c>
      <c r="AB45" s="347">
        <v>0</v>
      </c>
      <c r="AC45" s="350">
        <f t="shared" si="13"/>
        <v>0</v>
      </c>
    </row>
    <row r="46" spans="1:29" s="167" customFormat="1" ht="24" customHeight="1" thickBot="1">
      <c r="A46" s="156" t="s">
        <v>42</v>
      </c>
      <c r="B46" s="157">
        <f>SUM(B5:B45)</f>
        <v>1954818</v>
      </c>
      <c r="C46" s="158">
        <f>SUM(C5:C45)</f>
        <v>110465</v>
      </c>
      <c r="D46" s="159">
        <f t="shared" si="15"/>
        <v>0.05650909701056569</v>
      </c>
      <c r="E46" s="160">
        <f>SUM(E5:E45)</f>
        <v>379577</v>
      </c>
      <c r="F46" s="161">
        <f t="shared" si="1"/>
        <v>0.19417510990793005</v>
      </c>
      <c r="G46" s="158">
        <f>SUM(G5:G45)</f>
        <v>279024</v>
      </c>
      <c r="H46" s="159">
        <f t="shared" si="2"/>
        <v>0.14273656166456417</v>
      </c>
      <c r="I46" s="160">
        <f>SUM(I5:I45)</f>
        <v>322490</v>
      </c>
      <c r="J46" s="161">
        <f t="shared" si="3"/>
        <v>0.16497187973509556</v>
      </c>
      <c r="K46" s="162">
        <f t="shared" si="4"/>
        <v>0.5583926483181555</v>
      </c>
      <c r="L46" s="160">
        <f>SUM(L5:L45)</f>
        <v>200339</v>
      </c>
      <c r="M46" s="161">
        <f t="shared" si="5"/>
        <v>0.10248473259403178</v>
      </c>
      <c r="N46" s="158">
        <f>SUM(N5:N45)</f>
        <v>225133</v>
      </c>
      <c r="O46" s="163">
        <f t="shared" si="6"/>
        <v>0.11516826630407537</v>
      </c>
      <c r="P46" s="160">
        <f>SUM(P5:P45)</f>
        <v>205253</v>
      </c>
      <c r="Q46" s="164">
        <f t="shared" si="7"/>
        <v>0.10499852160149947</v>
      </c>
      <c r="R46" s="158">
        <f>SUM(R5:R45)</f>
        <v>153585</v>
      </c>
      <c r="S46" s="165">
        <f t="shared" si="8"/>
        <v>0.07856741650629367</v>
      </c>
      <c r="T46" s="158">
        <f>SUM(T5:T45)</f>
        <v>53749</v>
      </c>
      <c r="U46" s="166">
        <f t="shared" si="14"/>
        <v>0.027495654326898974</v>
      </c>
      <c r="V46" s="158">
        <f>SUM(V5:V45)</f>
        <v>18951</v>
      </c>
      <c r="W46" s="166">
        <f t="shared" si="10"/>
        <v>0.009694508644794554</v>
      </c>
      <c r="X46" s="158">
        <f>SUM(X5:X45)</f>
        <v>3043</v>
      </c>
      <c r="Y46" s="166">
        <f t="shared" si="11"/>
        <v>0.0015566666564355352</v>
      </c>
      <c r="Z46" s="158">
        <f>SUM(Z5:Z45)</f>
        <v>1458</v>
      </c>
      <c r="AA46" s="166">
        <f t="shared" si="12"/>
        <v>0.0007458494857321755</v>
      </c>
      <c r="AB46" s="158">
        <f>SUM(AB5:AB45)</f>
        <v>1751</v>
      </c>
      <c r="AC46" s="166">
        <f t="shared" si="13"/>
        <v>0.0008957355620830174</v>
      </c>
    </row>
    <row r="47" spans="2:17" ht="17.25" customHeight="1">
      <c r="B47" s="1"/>
      <c r="C47" s="154" t="s">
        <v>243</v>
      </c>
      <c r="D47" s="1"/>
      <c r="E47" s="1"/>
      <c r="F47" s="1"/>
      <c r="G47" s="3"/>
      <c r="H47" s="1"/>
      <c r="I47" s="154" t="s">
        <v>241</v>
      </c>
      <c r="J47" s="1"/>
      <c r="K47" s="1"/>
      <c r="L47" s="3"/>
      <c r="M47" s="1"/>
      <c r="N47" s="1"/>
      <c r="O47" s="1"/>
      <c r="P47" s="1"/>
      <c r="Q47" s="1"/>
    </row>
    <row r="48" spans="2:17" ht="13.5" customHeight="1">
      <c r="B48" s="1"/>
      <c r="C48" s="21" t="s">
        <v>359</v>
      </c>
      <c r="D48" s="1"/>
      <c r="E48" s="1"/>
      <c r="F48" s="1"/>
      <c r="G48" s="3"/>
      <c r="H48" s="1"/>
      <c r="I48" s="1"/>
      <c r="J48" s="1"/>
      <c r="K48" s="1"/>
      <c r="L48" s="3"/>
      <c r="M48" s="1"/>
      <c r="N48" s="1"/>
      <c r="O48" s="1"/>
      <c r="P48" s="1"/>
      <c r="Q48" s="1"/>
    </row>
    <row r="49" spans="2:17" ht="18.75">
      <c r="B49" s="1"/>
      <c r="C49" s="1"/>
      <c r="D49" s="1"/>
      <c r="E49" s="1"/>
      <c r="F49" s="1"/>
      <c r="G49" s="3"/>
      <c r="H49" s="1"/>
      <c r="I49" s="1"/>
      <c r="J49" s="1"/>
      <c r="K49" s="1"/>
      <c r="L49" s="3"/>
      <c r="M49" s="1"/>
      <c r="N49" s="1"/>
      <c r="O49" s="1"/>
      <c r="P49" s="1"/>
      <c r="Q49" s="1"/>
    </row>
    <row r="50" spans="2:17" ht="18.75">
      <c r="B50" s="1"/>
      <c r="C50" s="1"/>
      <c r="D50" s="1"/>
      <c r="E50" s="1"/>
      <c r="F50" s="1"/>
      <c r="G50" s="3"/>
      <c r="H50" s="1"/>
      <c r="I50" s="1"/>
      <c r="J50" s="1"/>
      <c r="K50" s="1"/>
      <c r="L50" s="3"/>
      <c r="M50" s="1"/>
      <c r="N50" s="1"/>
      <c r="O50" s="1"/>
      <c r="P50" s="1"/>
      <c r="Q50" s="1"/>
    </row>
    <row r="51" spans="2:17" ht="18.75">
      <c r="B51" s="1"/>
      <c r="C51" s="1"/>
      <c r="D51" s="1"/>
      <c r="E51" s="1"/>
      <c r="F51" s="1"/>
      <c r="G51" s="3"/>
      <c r="H51" s="1"/>
      <c r="I51" s="1"/>
      <c r="J51" s="1"/>
      <c r="K51" s="1"/>
      <c r="L51" s="3"/>
      <c r="M51" s="1"/>
      <c r="N51" s="1"/>
      <c r="O51" s="1"/>
      <c r="P51" s="1"/>
      <c r="Q51" s="1"/>
    </row>
    <row r="52" spans="2:17" ht="18.75">
      <c r="B52" s="1"/>
      <c r="C52" s="1"/>
      <c r="D52" s="1"/>
      <c r="E52" s="1"/>
      <c r="F52" s="1"/>
      <c r="G52" s="3"/>
      <c r="H52" s="1"/>
      <c r="I52" s="1"/>
      <c r="J52" s="1"/>
      <c r="K52" s="1"/>
      <c r="L52" s="3"/>
      <c r="M52" s="1"/>
      <c r="N52" s="1"/>
      <c r="O52" s="1"/>
      <c r="P52" s="1"/>
      <c r="Q52" s="1"/>
    </row>
    <row r="53" spans="2:17" ht="18.75">
      <c r="B53" s="1"/>
      <c r="C53" s="1"/>
      <c r="D53" s="1"/>
      <c r="E53" s="1"/>
      <c r="F53" s="1"/>
      <c r="G53" s="3"/>
      <c r="H53" s="1"/>
      <c r="I53" s="1"/>
      <c r="J53" s="1"/>
      <c r="K53" s="1"/>
      <c r="L53" s="3"/>
      <c r="M53" s="1"/>
      <c r="N53" s="1"/>
      <c r="O53" s="1"/>
      <c r="P53" s="1"/>
      <c r="Q53" s="1"/>
    </row>
    <row r="54" spans="2:17" ht="18.75">
      <c r="B54" s="1"/>
      <c r="C54" s="1"/>
      <c r="D54" s="1"/>
      <c r="E54" s="1"/>
      <c r="F54" s="1"/>
      <c r="G54" s="3"/>
      <c r="H54" s="1"/>
      <c r="I54" s="1"/>
      <c r="J54" s="1"/>
      <c r="K54" s="1"/>
      <c r="L54" s="3"/>
      <c r="M54" s="1"/>
      <c r="N54" s="1"/>
      <c r="O54" s="1"/>
      <c r="P54" s="1"/>
      <c r="Q54" s="1"/>
    </row>
    <row r="55" spans="2:17" ht="18.75">
      <c r="B55" s="1"/>
      <c r="C55" s="1"/>
      <c r="D55" s="1"/>
      <c r="E55" s="1"/>
      <c r="F55" s="1"/>
      <c r="G55" s="3"/>
      <c r="H55" s="1"/>
      <c r="I55" s="1"/>
      <c r="J55" s="1"/>
      <c r="K55" s="1"/>
      <c r="L55" s="3"/>
      <c r="M55" s="1"/>
      <c r="N55" s="1"/>
      <c r="O55" s="1"/>
      <c r="P55" s="1"/>
      <c r="Q55" s="1"/>
    </row>
    <row r="56" spans="2:17" ht="18.75">
      <c r="B56" s="1"/>
      <c r="C56" s="1"/>
      <c r="D56" s="1"/>
      <c r="E56" s="1"/>
      <c r="F56" s="1"/>
      <c r="G56" s="3"/>
      <c r="H56" s="1"/>
      <c r="I56" s="1"/>
      <c r="J56" s="1"/>
      <c r="K56" s="1"/>
      <c r="L56" s="3"/>
      <c r="M56" s="1"/>
      <c r="N56" s="1"/>
      <c r="O56" s="1"/>
      <c r="P56" s="1"/>
      <c r="Q56" s="1"/>
    </row>
    <row r="57" spans="2:17" ht="18.75">
      <c r="B57" s="1"/>
      <c r="C57" s="1"/>
      <c r="D57" s="1"/>
      <c r="E57" s="1"/>
      <c r="F57" s="1"/>
      <c r="G57" s="3"/>
      <c r="H57" s="1"/>
      <c r="I57" s="1"/>
      <c r="J57" s="1"/>
      <c r="K57" s="1"/>
      <c r="L57" s="3"/>
      <c r="M57" s="1"/>
      <c r="N57" s="1"/>
      <c r="O57" s="1"/>
      <c r="P57" s="1"/>
      <c r="Q57" s="1"/>
    </row>
    <row r="58" spans="2:17" ht="18.75">
      <c r="B58" s="1"/>
      <c r="C58" s="1"/>
      <c r="D58" s="1"/>
      <c r="E58" s="1"/>
      <c r="F58" s="1"/>
      <c r="G58" s="3"/>
      <c r="H58" s="1"/>
      <c r="I58" s="1"/>
      <c r="J58" s="1"/>
      <c r="K58" s="1"/>
      <c r="L58" s="3"/>
      <c r="M58" s="1"/>
      <c r="N58" s="1"/>
      <c r="O58" s="1"/>
      <c r="P58" s="1"/>
      <c r="Q58" s="1"/>
    </row>
    <row r="59" spans="2:17" ht="18.75">
      <c r="B59" s="1"/>
      <c r="C59" s="1"/>
      <c r="D59" s="1"/>
      <c r="E59" s="1"/>
      <c r="F59" s="1"/>
      <c r="G59" s="3"/>
      <c r="H59" s="1"/>
      <c r="I59" s="1"/>
      <c r="J59" s="1"/>
      <c r="K59" s="1"/>
      <c r="L59" s="3"/>
      <c r="M59" s="1"/>
      <c r="N59" s="1"/>
      <c r="O59" s="1"/>
      <c r="P59" s="1"/>
      <c r="Q59" s="1"/>
    </row>
    <row r="60" spans="2:17" ht="18.75">
      <c r="B60" s="1"/>
      <c r="C60" s="1"/>
      <c r="D60" s="1"/>
      <c r="E60" s="1"/>
      <c r="F60" s="1"/>
      <c r="G60" s="3"/>
      <c r="H60" s="1"/>
      <c r="I60" s="1"/>
      <c r="J60" s="1"/>
      <c r="K60" s="1"/>
      <c r="L60" s="3"/>
      <c r="M60" s="1"/>
      <c r="N60" s="1"/>
      <c r="O60" s="1"/>
      <c r="P60" s="1"/>
      <c r="Q60" s="1"/>
    </row>
    <row r="61" spans="2:17" ht="18.75">
      <c r="B61" s="1"/>
      <c r="C61" s="1"/>
      <c r="D61" s="1"/>
      <c r="E61" s="1"/>
      <c r="F61" s="1"/>
      <c r="G61" s="3"/>
      <c r="H61" s="1"/>
      <c r="I61" s="1"/>
      <c r="J61" s="1"/>
      <c r="K61" s="1"/>
      <c r="L61" s="3"/>
      <c r="M61" s="1"/>
      <c r="N61" s="1"/>
      <c r="O61" s="1"/>
      <c r="P61" s="1"/>
      <c r="Q61" s="1"/>
    </row>
    <row r="62" spans="2:17" ht="18.75">
      <c r="B62" s="1"/>
      <c r="C62" s="1"/>
      <c r="D62" s="1"/>
      <c r="E62" s="1"/>
      <c r="F62" s="1"/>
      <c r="G62" s="3"/>
      <c r="H62" s="1"/>
      <c r="I62" s="1"/>
      <c r="J62" s="1"/>
      <c r="K62" s="1"/>
      <c r="L62" s="3"/>
      <c r="M62" s="1"/>
      <c r="N62" s="1"/>
      <c r="O62" s="1"/>
      <c r="P62" s="1"/>
      <c r="Q62" s="1"/>
    </row>
    <row r="63" spans="2:17" ht="18.75">
      <c r="B63" s="1"/>
      <c r="C63" s="1"/>
      <c r="D63" s="1"/>
      <c r="E63" s="1"/>
      <c r="F63" s="1"/>
      <c r="G63" s="3"/>
      <c r="H63" s="1"/>
      <c r="I63" s="1"/>
      <c r="J63" s="1"/>
      <c r="K63" s="1"/>
      <c r="L63" s="3"/>
      <c r="M63" s="1"/>
      <c r="N63" s="1"/>
      <c r="O63" s="1"/>
      <c r="P63" s="1"/>
      <c r="Q63" s="1"/>
    </row>
    <row r="64" spans="2:17" ht="18.75">
      <c r="B64" s="1"/>
      <c r="C64" s="1"/>
      <c r="D64" s="1"/>
      <c r="E64" s="1"/>
      <c r="F64" s="1"/>
      <c r="G64" s="3"/>
      <c r="H64" s="1"/>
      <c r="I64" s="1"/>
      <c r="J64" s="1"/>
      <c r="K64" s="1"/>
      <c r="L64" s="3"/>
      <c r="M64" s="1"/>
      <c r="N64" s="1"/>
      <c r="O64" s="1"/>
      <c r="P64" s="1"/>
      <c r="Q64" s="1"/>
    </row>
    <row r="65" spans="2:17" ht="18.75">
      <c r="B65" s="1"/>
      <c r="C65" s="1"/>
      <c r="D65" s="1"/>
      <c r="E65" s="1"/>
      <c r="F65" s="1"/>
      <c r="G65" s="3"/>
      <c r="H65" s="1"/>
      <c r="I65" s="1"/>
      <c r="J65" s="1"/>
      <c r="K65" s="1"/>
      <c r="L65" s="3"/>
      <c r="M65" s="1"/>
      <c r="N65" s="1"/>
      <c r="O65" s="1"/>
      <c r="P65" s="1"/>
      <c r="Q65" s="1"/>
    </row>
    <row r="66" spans="2:17" ht="18.75">
      <c r="B66" s="1"/>
      <c r="C66" s="1"/>
      <c r="D66" s="1"/>
      <c r="E66" s="1"/>
      <c r="F66" s="1"/>
      <c r="G66" s="3"/>
      <c r="H66" s="1"/>
      <c r="I66" s="1"/>
      <c r="J66" s="1"/>
      <c r="K66" s="1"/>
      <c r="L66" s="3"/>
      <c r="M66" s="1"/>
      <c r="N66" s="1"/>
      <c r="O66" s="1"/>
      <c r="P66" s="1"/>
      <c r="Q66" s="1"/>
    </row>
    <row r="67" spans="7:12" ht="18.75">
      <c r="G67" s="4"/>
      <c r="L67" s="4"/>
    </row>
    <row r="68" spans="7:12" ht="18.75">
      <c r="G68" s="4"/>
      <c r="L68" s="4"/>
    </row>
    <row r="69" spans="7:12" ht="18.75">
      <c r="G69" s="4"/>
      <c r="L69" s="4"/>
    </row>
    <row r="70" spans="7:12" ht="18.75">
      <c r="G70" s="4"/>
      <c r="L70" s="4"/>
    </row>
    <row r="71" spans="7:12" ht="18.75">
      <c r="G71" s="4"/>
      <c r="L71" s="4"/>
    </row>
    <row r="72" spans="7:12" ht="18.75">
      <c r="G72" s="4"/>
      <c r="L72" s="4"/>
    </row>
    <row r="73" spans="7:12" ht="18.75">
      <c r="G73" s="4"/>
      <c r="L73" s="4"/>
    </row>
    <row r="74" spans="7:12" ht="18.75">
      <c r="G74" s="4"/>
      <c r="L74" s="4"/>
    </row>
    <row r="75" spans="7:12" ht="18.75">
      <c r="G75" s="4"/>
      <c r="L75" s="4"/>
    </row>
    <row r="76" spans="7:12" ht="18.75">
      <c r="G76" s="4"/>
      <c r="L76" s="4"/>
    </row>
    <row r="77" spans="7:12" ht="18.75">
      <c r="G77" s="4"/>
      <c r="L77" s="4"/>
    </row>
    <row r="78" spans="7:12" ht="18.75">
      <c r="G78" s="4"/>
      <c r="L78" s="4"/>
    </row>
    <row r="79" spans="7:12" ht="18.75">
      <c r="G79" s="4"/>
      <c r="L79" s="4"/>
    </row>
    <row r="80" spans="7:12" ht="18.75">
      <c r="G80" s="4"/>
      <c r="L80" s="4"/>
    </row>
    <row r="81" spans="7:12" ht="18.75">
      <c r="G81" s="4"/>
      <c r="L81" s="4"/>
    </row>
    <row r="82" spans="7:12" ht="18.75">
      <c r="G82" s="4"/>
      <c r="L82" s="4"/>
    </row>
    <row r="83" spans="7:12" ht="18.75">
      <c r="G83" s="4"/>
      <c r="L83" s="4"/>
    </row>
    <row r="84" spans="7:12" ht="18.75">
      <c r="G84" s="4"/>
      <c r="L84" s="4"/>
    </row>
    <row r="85" spans="7:12" ht="18.75">
      <c r="G85" s="4"/>
      <c r="L85" s="4"/>
    </row>
    <row r="86" spans="7:12" ht="18.75">
      <c r="G86" s="4"/>
      <c r="L86" s="4"/>
    </row>
    <row r="87" spans="7:12" ht="18.75">
      <c r="G87" s="4"/>
      <c r="L87" s="4"/>
    </row>
    <row r="88" spans="7:12" ht="18.75">
      <c r="G88" s="4"/>
      <c r="L88" s="4"/>
    </row>
    <row r="89" spans="7:12" ht="18.75">
      <c r="G89" s="4"/>
      <c r="L89" s="4"/>
    </row>
    <row r="90" spans="7:12" ht="18.75">
      <c r="G90" s="4"/>
      <c r="L90" s="4"/>
    </row>
    <row r="91" spans="7:12" ht="18.75">
      <c r="G91" s="4"/>
      <c r="L91" s="4"/>
    </row>
    <row r="92" spans="7:12" ht="18.75">
      <c r="G92" s="4"/>
      <c r="L92" s="4"/>
    </row>
    <row r="93" spans="7:12" ht="18.75">
      <c r="G93" s="4"/>
      <c r="L93" s="4"/>
    </row>
    <row r="94" spans="7:12" ht="18.75">
      <c r="G94" s="4"/>
      <c r="L94" s="4"/>
    </row>
    <row r="95" spans="7:12" ht="18.75">
      <c r="G95" s="4"/>
      <c r="L95" s="4"/>
    </row>
    <row r="96" spans="7:12" ht="18.75">
      <c r="G96" s="4"/>
      <c r="L96" s="4"/>
    </row>
    <row r="97" spans="7:12" ht="18.75">
      <c r="G97" s="4"/>
      <c r="L97" s="4"/>
    </row>
    <row r="98" spans="7:12" ht="18.75">
      <c r="G98" s="4"/>
      <c r="L98" s="4"/>
    </row>
    <row r="99" spans="7:12" ht="18.75">
      <c r="G99" s="4"/>
      <c r="L99" s="4"/>
    </row>
    <row r="100" spans="7:12" ht="18.75">
      <c r="G100" s="4"/>
      <c r="L100" s="4"/>
    </row>
    <row r="101" spans="7:12" ht="18.75">
      <c r="G101" s="4"/>
      <c r="L101" s="4"/>
    </row>
    <row r="102" spans="7:12" ht="18.75">
      <c r="G102" s="4"/>
      <c r="L102" s="4"/>
    </row>
    <row r="103" spans="7:12" ht="18.75">
      <c r="G103" s="4"/>
      <c r="L103" s="4"/>
    </row>
    <row r="104" spans="7:12" ht="18.75">
      <c r="G104" s="4"/>
      <c r="L104" s="4"/>
    </row>
    <row r="105" spans="7:12" ht="18.75">
      <c r="G105" s="4"/>
      <c r="L105" s="4"/>
    </row>
    <row r="106" spans="7:12" ht="18.75">
      <c r="G106" s="4"/>
      <c r="L106" s="4"/>
    </row>
    <row r="107" spans="7:12" ht="18.75">
      <c r="G107" s="4"/>
      <c r="L107" s="4"/>
    </row>
    <row r="108" spans="7:12" ht="18.75">
      <c r="G108" s="4"/>
      <c r="L108" s="4"/>
    </row>
    <row r="109" spans="7:12" ht="18.75">
      <c r="G109" s="4"/>
      <c r="L109" s="4"/>
    </row>
    <row r="110" ht="18.75">
      <c r="L110" s="4"/>
    </row>
    <row r="111" ht="18.75">
      <c r="L111" s="4"/>
    </row>
    <row r="112" ht="18.75">
      <c r="L112" s="4"/>
    </row>
    <row r="113" ht="18.75">
      <c r="L113" s="4"/>
    </row>
    <row r="114" ht="18.75">
      <c r="L114" s="4"/>
    </row>
    <row r="115" ht="18.75">
      <c r="L115" s="4"/>
    </row>
    <row r="116" ht="18.75">
      <c r="L116" s="4"/>
    </row>
    <row r="117" ht="18.75">
      <c r="L117" s="4"/>
    </row>
    <row r="118" ht="18.75">
      <c r="L118" s="4"/>
    </row>
    <row r="119" ht="18.75">
      <c r="L119" s="4"/>
    </row>
    <row r="120" ht="18.75">
      <c r="L120" s="4"/>
    </row>
    <row r="121" ht="18.75">
      <c r="L121" s="4"/>
    </row>
    <row r="122" ht="18.75">
      <c r="L122" s="4"/>
    </row>
    <row r="123" ht="18.75">
      <c r="L123" s="4"/>
    </row>
    <row r="124" ht="18.75">
      <c r="L124" s="4"/>
    </row>
    <row r="125" ht="18.75">
      <c r="L125" s="4"/>
    </row>
    <row r="126" ht="18.75">
      <c r="L126" s="4"/>
    </row>
    <row r="127" ht="18.75">
      <c r="L127" s="4"/>
    </row>
    <row r="128" ht="18.75">
      <c r="L128" s="4"/>
    </row>
    <row r="129" ht="18.75">
      <c r="L129" s="4"/>
    </row>
    <row r="130" ht="18.75">
      <c r="L130" s="4"/>
    </row>
    <row r="131" ht="18.75">
      <c r="L131" s="4"/>
    </row>
    <row r="132" ht="18.75">
      <c r="L132" s="4"/>
    </row>
    <row r="133" ht="18.75">
      <c r="L133" s="4"/>
    </row>
    <row r="134" ht="18.75">
      <c r="L134" s="4"/>
    </row>
    <row r="135" ht="18.75">
      <c r="L135" s="4"/>
    </row>
    <row r="136" ht="18.75">
      <c r="L136" s="4"/>
    </row>
    <row r="137" ht="18.75">
      <c r="L137" s="4"/>
    </row>
    <row r="138" ht="18.75">
      <c r="L138" s="4"/>
    </row>
    <row r="139" ht="18.75">
      <c r="L139" s="4"/>
    </row>
    <row r="140" ht="18.75">
      <c r="L140" s="4"/>
    </row>
    <row r="141" ht="18.75">
      <c r="L141" s="4"/>
    </row>
    <row r="142" ht="18.75">
      <c r="L142" s="4"/>
    </row>
    <row r="143" ht="18.75">
      <c r="L143" s="4"/>
    </row>
    <row r="144" ht="18.75">
      <c r="L144" s="4"/>
    </row>
    <row r="145" ht="18.75">
      <c r="L145" s="4"/>
    </row>
  </sheetData>
  <sheetProtection/>
  <mergeCells count="15">
    <mergeCell ref="A3:A4"/>
    <mergeCell ref="P3:Q3"/>
    <mergeCell ref="R3:S3"/>
    <mergeCell ref="C3:D3"/>
    <mergeCell ref="E3:F3"/>
    <mergeCell ref="N3:O3"/>
    <mergeCell ref="G3:H3"/>
    <mergeCell ref="I3:J3"/>
    <mergeCell ref="K3:K4"/>
    <mergeCell ref="L3:M3"/>
    <mergeCell ref="Z3:AA3"/>
    <mergeCell ref="AB3:AC3"/>
    <mergeCell ref="T3:U3"/>
    <mergeCell ref="V3:W3"/>
    <mergeCell ref="X3:Y3"/>
  </mergeCells>
  <printOptions/>
  <pageMargins left="0.5905511811023623" right="0.1968503937007874" top="0.58" bottom="0.1968503937007874" header="0.38" footer="0.2362204724409449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09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0" sqref="J20"/>
    </sheetView>
  </sheetViews>
  <sheetFormatPr defaultColWidth="8.72265625" defaultRowHeight="18.75"/>
  <cols>
    <col min="1" max="1" width="16.6328125" style="0" customWidth="1"/>
    <col min="2" max="2" width="8.99609375" style="0" customWidth="1"/>
    <col min="3" max="3" width="8.6328125" style="0" customWidth="1"/>
    <col min="4" max="4" width="7.72265625" style="0" customWidth="1"/>
    <col min="5" max="11" width="8.6328125" style="0" customWidth="1"/>
    <col min="12" max="12" width="12.72265625" style="426" customWidth="1"/>
  </cols>
  <sheetData>
    <row r="1" spans="2:10" ht="18.75" customHeight="1">
      <c r="B1" s="52" t="s">
        <v>246</v>
      </c>
      <c r="J1" s="33" t="s">
        <v>248</v>
      </c>
    </row>
    <row r="2" spans="2:10" ht="15.75" customHeight="1" thickBot="1">
      <c r="B2" s="2"/>
      <c r="D2" s="33" t="s">
        <v>247</v>
      </c>
      <c r="E2" s="6"/>
      <c r="F2" s="6" t="s">
        <v>68</v>
      </c>
      <c r="J2" s="97"/>
    </row>
    <row r="3" spans="1:11" ht="18" customHeight="1">
      <c r="A3" s="459" t="s">
        <v>0</v>
      </c>
      <c r="B3" s="101" t="s">
        <v>62</v>
      </c>
      <c r="C3" s="460" t="s">
        <v>57</v>
      </c>
      <c r="D3" s="458"/>
      <c r="E3" s="460" t="s">
        <v>58</v>
      </c>
      <c r="F3" s="458"/>
      <c r="G3" s="460" t="s">
        <v>69</v>
      </c>
      <c r="H3" s="457"/>
      <c r="I3" s="458"/>
      <c r="J3" s="457" t="s">
        <v>64</v>
      </c>
      <c r="K3" s="458"/>
    </row>
    <row r="4" spans="1:49" ht="28.5" customHeight="1" thickBot="1">
      <c r="A4" s="447"/>
      <c r="B4" s="102" t="s">
        <v>54</v>
      </c>
      <c r="C4" s="103" t="s">
        <v>55</v>
      </c>
      <c r="D4" s="99" t="s">
        <v>56</v>
      </c>
      <c r="E4" s="103" t="s">
        <v>55</v>
      </c>
      <c r="F4" s="99" t="s">
        <v>56</v>
      </c>
      <c r="G4" s="103" t="s">
        <v>59</v>
      </c>
      <c r="H4" s="98" t="s">
        <v>60</v>
      </c>
      <c r="I4" s="147" t="s">
        <v>149</v>
      </c>
      <c r="J4" s="100" t="s">
        <v>61</v>
      </c>
      <c r="K4" s="99" t="s">
        <v>57</v>
      </c>
      <c r="L4" s="42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22" s="11" customFormat="1" ht="15" customHeight="1">
      <c r="A5" s="282" t="s">
        <v>1</v>
      </c>
      <c r="B5" s="275">
        <f>'介護保険第一号被保険者データ '!B5</f>
        <v>592017</v>
      </c>
      <c r="C5" s="276">
        <v>110554</v>
      </c>
      <c r="D5" s="283">
        <f aca="true" t="shared" si="0" ref="D5:D46">C5/B5</f>
        <v>0.18674125911924827</v>
      </c>
      <c r="E5" s="276">
        <v>481463</v>
      </c>
      <c r="F5" s="283">
        <f aca="true" t="shared" si="1" ref="F5:F46">E5/B5</f>
        <v>0.8132587408807518</v>
      </c>
      <c r="G5" s="276" t="s">
        <v>65</v>
      </c>
      <c r="H5" s="277" t="s">
        <v>65</v>
      </c>
      <c r="I5" s="284" t="s">
        <v>65</v>
      </c>
      <c r="J5" s="185"/>
      <c r="K5" s="183"/>
      <c r="L5" s="427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1" customFormat="1" ht="15" customHeight="1">
      <c r="A6" s="182" t="s">
        <v>21</v>
      </c>
      <c r="B6" s="174">
        <f>'介護保険第一号被保険者データ '!B6</f>
        <v>68173</v>
      </c>
      <c r="C6" s="175">
        <v>8194</v>
      </c>
      <c r="D6" s="183">
        <f t="shared" si="0"/>
        <v>0.12019421178472416</v>
      </c>
      <c r="E6" s="175">
        <v>59979</v>
      </c>
      <c r="F6" s="183">
        <f t="shared" si="1"/>
        <v>0.8798057882152759</v>
      </c>
      <c r="G6" s="175">
        <v>389</v>
      </c>
      <c r="H6" s="25">
        <v>2079</v>
      </c>
      <c r="I6" s="184">
        <v>1536</v>
      </c>
      <c r="J6" s="185">
        <f aca="true" t="shared" si="2" ref="J6:J38">H6/B6</f>
        <v>0.030495944142109047</v>
      </c>
      <c r="K6" s="183">
        <f aca="true" t="shared" si="3" ref="K6:K46">H6/C6</f>
        <v>0.2537222357822797</v>
      </c>
      <c r="L6" s="427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1" customFormat="1" ht="15" customHeight="1">
      <c r="A7" s="182" t="s">
        <v>22</v>
      </c>
      <c r="B7" s="174">
        <f>'介護保険第一号被保険者データ '!B7</f>
        <v>85544</v>
      </c>
      <c r="C7" s="175">
        <v>13487</v>
      </c>
      <c r="D7" s="183">
        <f t="shared" si="0"/>
        <v>0.15766155428785186</v>
      </c>
      <c r="E7" s="175">
        <v>72057</v>
      </c>
      <c r="F7" s="183">
        <f t="shared" si="1"/>
        <v>0.8423384457121481</v>
      </c>
      <c r="G7" s="175">
        <v>1059</v>
      </c>
      <c r="H7" s="25">
        <v>6535</v>
      </c>
      <c r="I7" s="184">
        <v>4575</v>
      </c>
      <c r="J7" s="185">
        <f t="shared" si="2"/>
        <v>0.0763934349574488</v>
      </c>
      <c r="K7" s="183">
        <f t="shared" si="3"/>
        <v>0.4845406687921702</v>
      </c>
      <c r="L7" s="427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1" customFormat="1" ht="15" customHeight="1">
      <c r="A8" s="182" t="s">
        <v>23</v>
      </c>
      <c r="B8" s="174">
        <f>'介護保険第一号被保険者データ '!B8</f>
        <v>27445</v>
      </c>
      <c r="C8" s="175">
        <v>3569</v>
      </c>
      <c r="D8" s="183">
        <f t="shared" si="0"/>
        <v>0.13004190198578977</v>
      </c>
      <c r="E8" s="175">
        <v>23876</v>
      </c>
      <c r="F8" s="183">
        <f t="shared" si="1"/>
        <v>0.8699580980142102</v>
      </c>
      <c r="G8" s="273" t="s">
        <v>65</v>
      </c>
      <c r="H8" s="25" t="s">
        <v>65</v>
      </c>
      <c r="I8" s="184" t="s">
        <v>65</v>
      </c>
      <c r="J8" s="185"/>
      <c r="K8" s="183"/>
      <c r="L8" s="427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1" customFormat="1" ht="15" customHeight="1">
      <c r="A9" s="182" t="s">
        <v>3</v>
      </c>
      <c r="B9" s="174">
        <f>'介護保険第一号被保険者データ '!B9</f>
        <v>23515</v>
      </c>
      <c r="C9" s="175">
        <v>4141</v>
      </c>
      <c r="D9" s="183">
        <f t="shared" si="0"/>
        <v>0.17610036147140123</v>
      </c>
      <c r="E9" s="175">
        <v>20277</v>
      </c>
      <c r="F9" s="183">
        <f t="shared" si="1"/>
        <v>0.8623006591537317</v>
      </c>
      <c r="G9" s="175">
        <v>576</v>
      </c>
      <c r="H9" s="25">
        <v>1011</v>
      </c>
      <c r="I9" s="184">
        <v>579</v>
      </c>
      <c r="J9" s="185">
        <f t="shared" si="2"/>
        <v>0.042993833723155434</v>
      </c>
      <c r="K9" s="183">
        <f t="shared" si="3"/>
        <v>0.24414392658778072</v>
      </c>
      <c r="L9" s="427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11" customFormat="1" ht="15" customHeight="1">
      <c r="A10" s="182" t="s">
        <v>4</v>
      </c>
      <c r="B10" s="174">
        <f>'介護保険第一号被保険者データ '!B10</f>
        <v>85665</v>
      </c>
      <c r="C10" s="175">
        <v>12660</v>
      </c>
      <c r="D10" s="183">
        <f>C10/B10</f>
        <v>0.1477849763614078</v>
      </c>
      <c r="E10" s="175">
        <v>75345</v>
      </c>
      <c r="F10" s="183">
        <f>E10/B10</f>
        <v>0.8795307301698476</v>
      </c>
      <c r="G10" s="175">
        <v>2100</v>
      </c>
      <c r="H10" s="25">
        <v>32710</v>
      </c>
      <c r="I10" s="184">
        <v>3016</v>
      </c>
      <c r="J10" s="185">
        <f>H10/B10</f>
        <v>0.3818362224946011</v>
      </c>
      <c r="K10" s="183">
        <f t="shared" si="3"/>
        <v>2.5837282780410744</v>
      </c>
      <c r="L10" s="427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1" customFormat="1" ht="15" customHeight="1">
      <c r="A11" s="182" t="s">
        <v>5</v>
      </c>
      <c r="B11" s="174">
        <f>'介護保険第一号被保険者データ '!B11</f>
        <v>51797</v>
      </c>
      <c r="C11" s="175">
        <v>5495</v>
      </c>
      <c r="D11" s="183">
        <f t="shared" si="0"/>
        <v>0.10608722512886846</v>
      </c>
      <c r="E11" s="175">
        <v>46756</v>
      </c>
      <c r="F11" s="183">
        <f t="shared" si="1"/>
        <v>0.9026777612603046</v>
      </c>
      <c r="G11" s="175" t="s">
        <v>65</v>
      </c>
      <c r="H11" s="25">
        <v>1400</v>
      </c>
      <c r="I11" s="184">
        <v>621</v>
      </c>
      <c r="J11" s="185">
        <f t="shared" si="2"/>
        <v>0.027028592389520628</v>
      </c>
      <c r="K11" s="183">
        <f t="shared" si="3"/>
        <v>0.25477707006369427</v>
      </c>
      <c r="L11" s="427" t="s">
        <v>360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1" customFormat="1" ht="15" customHeight="1">
      <c r="A12" s="182" t="s">
        <v>9</v>
      </c>
      <c r="B12" s="174">
        <f>'介護保険第一号被保険者データ '!B12</f>
        <v>16682</v>
      </c>
      <c r="C12" s="175">
        <v>2845</v>
      </c>
      <c r="D12" s="183">
        <f>C12/B12</f>
        <v>0.17054310034768014</v>
      </c>
      <c r="E12" s="175">
        <v>13837</v>
      </c>
      <c r="F12" s="183">
        <f>E12/B12</f>
        <v>0.8294568996523198</v>
      </c>
      <c r="G12" s="175">
        <v>194</v>
      </c>
      <c r="H12" s="25">
        <v>749</v>
      </c>
      <c r="I12" s="184">
        <v>312</v>
      </c>
      <c r="J12" s="185">
        <f t="shared" si="2"/>
        <v>0.044898693202253925</v>
      </c>
      <c r="K12" s="183">
        <f t="shared" si="3"/>
        <v>0.2632688927943761</v>
      </c>
      <c r="L12" s="427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1" customFormat="1" ht="15" customHeight="1">
      <c r="A13" s="182" t="s">
        <v>24</v>
      </c>
      <c r="B13" s="174">
        <f>'介護保険第一号被保険者データ '!B13</f>
        <v>6485</v>
      </c>
      <c r="C13" s="175">
        <v>722</v>
      </c>
      <c r="D13" s="183">
        <f t="shared" si="0"/>
        <v>0.11133384734001542</v>
      </c>
      <c r="E13" s="175">
        <v>5763</v>
      </c>
      <c r="F13" s="183">
        <f t="shared" si="1"/>
        <v>0.8886661526599846</v>
      </c>
      <c r="G13" s="175" t="s">
        <v>148</v>
      </c>
      <c r="H13" s="25" t="s">
        <v>148</v>
      </c>
      <c r="I13" s="184" t="s">
        <v>148</v>
      </c>
      <c r="J13" s="185"/>
      <c r="K13" s="183"/>
      <c r="L13" s="427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1" customFormat="1" ht="15" customHeight="1">
      <c r="A14" s="182" t="s">
        <v>14</v>
      </c>
      <c r="B14" s="174">
        <f>'介護保険第一号被保険者データ '!B14</f>
        <v>3402</v>
      </c>
      <c r="C14" s="175">
        <v>510</v>
      </c>
      <c r="D14" s="183">
        <f t="shared" si="0"/>
        <v>0.14991181657848324</v>
      </c>
      <c r="E14" s="175">
        <v>3021</v>
      </c>
      <c r="F14" s="183">
        <f t="shared" si="1"/>
        <v>0.8880070546737213</v>
      </c>
      <c r="G14" s="175" t="s">
        <v>65</v>
      </c>
      <c r="H14" s="25" t="s">
        <v>65</v>
      </c>
      <c r="I14" s="184" t="s">
        <v>65</v>
      </c>
      <c r="J14" s="185"/>
      <c r="K14" s="183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1" customFormat="1" ht="15" customHeight="1">
      <c r="A15" s="182" t="s">
        <v>13</v>
      </c>
      <c r="B15" s="174">
        <f>'介護保険第一号被保険者データ '!B15</f>
        <v>6327</v>
      </c>
      <c r="C15" s="175">
        <v>480</v>
      </c>
      <c r="D15" s="183">
        <f t="shared" si="0"/>
        <v>0.07586533902323377</v>
      </c>
      <c r="E15" s="175">
        <v>5847</v>
      </c>
      <c r="F15" s="183">
        <f t="shared" si="1"/>
        <v>0.9241346609767662</v>
      </c>
      <c r="G15" s="175" t="s">
        <v>65</v>
      </c>
      <c r="H15" s="25" t="s">
        <v>65</v>
      </c>
      <c r="I15" s="184" t="s">
        <v>65</v>
      </c>
      <c r="J15" s="185"/>
      <c r="K15" s="183"/>
      <c r="L15" s="427" t="s">
        <v>361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1" customFormat="1" ht="15" customHeight="1">
      <c r="A16" s="182" t="s">
        <v>2</v>
      </c>
      <c r="B16" s="174">
        <f>'介護保険第一号被保険者データ '!B16</f>
        <v>188402</v>
      </c>
      <c r="C16" s="175">
        <v>29950</v>
      </c>
      <c r="D16" s="183">
        <f t="shared" si="0"/>
        <v>0.15896858844385942</v>
      </c>
      <c r="E16" s="175">
        <v>158497</v>
      </c>
      <c r="F16" s="183">
        <f t="shared" si="1"/>
        <v>0.8412702625237524</v>
      </c>
      <c r="G16" s="175">
        <v>1962</v>
      </c>
      <c r="H16" s="25">
        <v>9111</v>
      </c>
      <c r="I16" s="184">
        <v>6207</v>
      </c>
      <c r="J16" s="185">
        <f t="shared" si="2"/>
        <v>0.04835935924247089</v>
      </c>
      <c r="K16" s="183">
        <f t="shared" si="3"/>
        <v>0.30420701168614356</v>
      </c>
      <c r="L16" s="427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1" customFormat="1" ht="15" customHeight="1">
      <c r="A17" s="182" t="s">
        <v>10</v>
      </c>
      <c r="B17" s="174">
        <f>'介護保険第一号被保険者データ '!B17</f>
        <v>13297</v>
      </c>
      <c r="C17" s="175">
        <v>1309</v>
      </c>
      <c r="D17" s="183">
        <f t="shared" si="0"/>
        <v>0.09844325787771678</v>
      </c>
      <c r="E17" s="175">
        <v>11988</v>
      </c>
      <c r="F17" s="183">
        <f t="shared" si="1"/>
        <v>0.9015567421222832</v>
      </c>
      <c r="G17" s="175">
        <v>213</v>
      </c>
      <c r="H17" s="25">
        <v>562</v>
      </c>
      <c r="I17" s="184">
        <v>389</v>
      </c>
      <c r="J17" s="185">
        <f t="shared" si="2"/>
        <v>0.04226517259532225</v>
      </c>
      <c r="K17" s="183">
        <f t="shared" si="3"/>
        <v>0.4293353705118411</v>
      </c>
      <c r="L17" s="427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1" customFormat="1" ht="15" customHeight="1">
      <c r="A18" s="182" t="s">
        <v>25</v>
      </c>
      <c r="B18" s="174">
        <f>'介護保険第一号被保険者データ '!B18</f>
        <v>15836</v>
      </c>
      <c r="C18" s="175">
        <v>2268</v>
      </c>
      <c r="D18" s="183">
        <f t="shared" si="0"/>
        <v>0.14321798433947966</v>
      </c>
      <c r="E18" s="175">
        <v>13568</v>
      </c>
      <c r="F18" s="183">
        <f t="shared" si="1"/>
        <v>0.8567820156605204</v>
      </c>
      <c r="G18" s="175" t="s">
        <v>65</v>
      </c>
      <c r="H18" s="25" t="s">
        <v>65</v>
      </c>
      <c r="I18" s="184">
        <v>2013</v>
      </c>
      <c r="J18" s="185"/>
      <c r="K18" s="183"/>
      <c r="L18" s="427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1" customFormat="1" ht="15" customHeight="1">
      <c r="A19" s="182" t="s">
        <v>26</v>
      </c>
      <c r="B19" s="174">
        <f>'介護保険第一号被保険者データ '!B19</f>
        <v>45302</v>
      </c>
      <c r="C19" s="175">
        <v>5272</v>
      </c>
      <c r="D19" s="183">
        <f>C19/B19</f>
        <v>0.11637455299986756</v>
      </c>
      <c r="E19" s="175">
        <v>40030</v>
      </c>
      <c r="F19" s="183">
        <f>E19/B19</f>
        <v>0.8836254470001325</v>
      </c>
      <c r="G19" s="175" t="s">
        <v>65</v>
      </c>
      <c r="H19" s="25">
        <v>2058</v>
      </c>
      <c r="I19" s="184">
        <v>1280</v>
      </c>
      <c r="J19" s="185">
        <f>H19/B19</f>
        <v>0.04542845790472827</v>
      </c>
      <c r="K19" s="183">
        <f>H19/C19</f>
        <v>0.3903641881638847</v>
      </c>
      <c r="L19" s="427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1" customFormat="1" ht="15" customHeight="1">
      <c r="A20" s="182" t="s">
        <v>27</v>
      </c>
      <c r="B20" s="174">
        <f>'介護保険第一号被保険者データ '!B20</f>
        <v>18743</v>
      </c>
      <c r="C20" s="175">
        <v>3052</v>
      </c>
      <c r="D20" s="183">
        <f>C20/B20</f>
        <v>0.16283412473990289</v>
      </c>
      <c r="E20" s="175">
        <v>17073</v>
      </c>
      <c r="F20" s="183">
        <f>E20/B20</f>
        <v>0.9109000693592274</v>
      </c>
      <c r="G20" s="175" t="s">
        <v>65</v>
      </c>
      <c r="H20" s="25">
        <v>524</v>
      </c>
      <c r="I20" s="184">
        <v>639</v>
      </c>
      <c r="J20" s="185">
        <f>H20/B20</f>
        <v>0.027957103985487914</v>
      </c>
      <c r="K20" s="183">
        <f t="shared" si="3"/>
        <v>0.17169069462647443</v>
      </c>
      <c r="L20" s="427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1" customFormat="1" ht="15" customHeight="1">
      <c r="A21" s="182" t="s">
        <v>28</v>
      </c>
      <c r="B21" s="174">
        <f>'介護保険第一号被保険者データ '!B21</f>
        <v>21533</v>
      </c>
      <c r="C21" s="175">
        <v>2320</v>
      </c>
      <c r="D21" s="183">
        <f t="shared" si="0"/>
        <v>0.10774160590721218</v>
      </c>
      <c r="E21" s="175">
        <v>19213</v>
      </c>
      <c r="F21" s="183">
        <f t="shared" si="1"/>
        <v>0.8922583940927878</v>
      </c>
      <c r="G21" s="175">
        <v>276</v>
      </c>
      <c r="H21" s="25">
        <v>925</v>
      </c>
      <c r="I21" s="184">
        <v>455</v>
      </c>
      <c r="J21" s="185">
        <f t="shared" si="2"/>
        <v>0.04295732132076348</v>
      </c>
      <c r="K21" s="183">
        <f t="shared" si="3"/>
        <v>0.39870689655172414</v>
      </c>
      <c r="L21" s="427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1" customFormat="1" ht="15" customHeight="1">
      <c r="A22" s="182" t="s">
        <v>8</v>
      </c>
      <c r="B22" s="174">
        <f>'介護保険第一号被保険者データ '!B22</f>
        <v>35467</v>
      </c>
      <c r="C22" s="175">
        <v>6606</v>
      </c>
      <c r="D22" s="183">
        <f t="shared" si="0"/>
        <v>0.18625764795443653</v>
      </c>
      <c r="E22" s="175">
        <v>30351</v>
      </c>
      <c r="F22" s="183">
        <f t="shared" si="1"/>
        <v>0.8557532354019229</v>
      </c>
      <c r="G22" s="175">
        <v>751</v>
      </c>
      <c r="H22" s="25">
        <v>1311</v>
      </c>
      <c r="I22" s="184">
        <v>1301</v>
      </c>
      <c r="J22" s="185">
        <f t="shared" si="2"/>
        <v>0.03696393830885048</v>
      </c>
      <c r="K22" s="183">
        <f t="shared" si="3"/>
        <v>0.19845594913714804</v>
      </c>
      <c r="L22" s="427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1" customFormat="1" ht="15" customHeight="1">
      <c r="A23" s="182" t="s">
        <v>40</v>
      </c>
      <c r="B23" s="174">
        <f>'介護保険第一号被保険者データ '!B23</f>
        <v>14604</v>
      </c>
      <c r="C23" s="175">
        <v>1975</v>
      </c>
      <c r="D23" s="183">
        <f t="shared" si="0"/>
        <v>0.13523692139139962</v>
      </c>
      <c r="E23" s="175">
        <v>12629</v>
      </c>
      <c r="F23" s="183">
        <f t="shared" si="1"/>
        <v>0.8647630786086004</v>
      </c>
      <c r="G23" s="175" t="s">
        <v>65</v>
      </c>
      <c r="H23" s="25" t="s">
        <v>65</v>
      </c>
      <c r="I23" s="184" t="s">
        <v>65</v>
      </c>
      <c r="J23" s="185"/>
      <c r="K23" s="183"/>
      <c r="L23" s="427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1" customFormat="1" ht="15" customHeight="1">
      <c r="A24" s="182" t="s">
        <v>12</v>
      </c>
      <c r="B24" s="174">
        <f>'介護保険第一号被保険者データ '!B24</f>
        <v>13083</v>
      </c>
      <c r="C24" s="175">
        <v>1127</v>
      </c>
      <c r="D24" s="183">
        <f>C24/B24</f>
        <v>0.08614232209737828</v>
      </c>
      <c r="E24" s="175">
        <v>11956</v>
      </c>
      <c r="F24" s="183">
        <f>E24/B24</f>
        <v>0.9138576779026217</v>
      </c>
      <c r="G24" s="175" t="s">
        <v>65</v>
      </c>
      <c r="H24" s="25" t="s">
        <v>65</v>
      </c>
      <c r="I24" s="184">
        <v>506</v>
      </c>
      <c r="J24" s="185"/>
      <c r="K24" s="183"/>
      <c r="L24" s="427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1" customFormat="1" ht="15" customHeight="1">
      <c r="A25" s="182" t="s">
        <v>15</v>
      </c>
      <c r="B25" s="174">
        <f>'介護保険第一号被保険者データ '!B25</f>
        <v>4273</v>
      </c>
      <c r="C25" s="175">
        <v>694</v>
      </c>
      <c r="D25" s="183">
        <f t="shared" si="0"/>
        <v>0.16241516498946876</v>
      </c>
      <c r="E25" s="175">
        <v>3579</v>
      </c>
      <c r="F25" s="183">
        <f t="shared" si="1"/>
        <v>0.8375848350105313</v>
      </c>
      <c r="G25" s="175">
        <v>59</v>
      </c>
      <c r="H25" s="25">
        <v>124</v>
      </c>
      <c r="I25" s="184">
        <v>66</v>
      </c>
      <c r="J25" s="185">
        <f t="shared" si="2"/>
        <v>0.029019424292066463</v>
      </c>
      <c r="K25" s="183">
        <f t="shared" si="3"/>
        <v>0.1786743515850144</v>
      </c>
      <c r="L25" s="427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1" customFormat="1" ht="14.25" customHeight="1">
      <c r="A26" s="182" t="s">
        <v>17</v>
      </c>
      <c r="B26" s="174">
        <f>'介護保険第一号被保険者データ '!B26</f>
        <v>1742</v>
      </c>
      <c r="C26" s="175">
        <v>185</v>
      </c>
      <c r="D26" s="183">
        <f t="shared" si="0"/>
        <v>0.10619977037887486</v>
      </c>
      <c r="E26" s="175">
        <v>1551</v>
      </c>
      <c r="F26" s="183">
        <f t="shared" si="1"/>
        <v>0.8903559127439724</v>
      </c>
      <c r="G26" s="175">
        <v>5</v>
      </c>
      <c r="H26" s="25">
        <v>36</v>
      </c>
      <c r="I26" s="184">
        <v>15</v>
      </c>
      <c r="J26" s="185">
        <f t="shared" si="2"/>
        <v>0.02066590126291619</v>
      </c>
      <c r="K26" s="183">
        <f t="shared" si="3"/>
        <v>0.1945945945945946</v>
      </c>
      <c r="L26" s="427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1" customFormat="1" ht="15" customHeight="1">
      <c r="A27" s="182" t="s">
        <v>16</v>
      </c>
      <c r="B27" s="174">
        <f>'介護保険第一号被保険者データ '!B27</f>
        <v>9159</v>
      </c>
      <c r="C27" s="175">
        <v>1125</v>
      </c>
      <c r="D27" s="183">
        <f>C27/B27</f>
        <v>0.12283000327546675</v>
      </c>
      <c r="E27" s="175">
        <v>8034</v>
      </c>
      <c r="F27" s="183">
        <f>E27/B27</f>
        <v>0.8771699967245332</v>
      </c>
      <c r="G27" s="175">
        <v>31</v>
      </c>
      <c r="H27" s="25">
        <v>119</v>
      </c>
      <c r="I27" s="184">
        <v>119</v>
      </c>
      <c r="J27" s="185">
        <f>H27/B27</f>
        <v>0.012992684790916038</v>
      </c>
      <c r="K27" s="183">
        <f t="shared" si="3"/>
        <v>0.10577777777777778</v>
      </c>
      <c r="L27" s="427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1" customFormat="1" ht="15" customHeight="1">
      <c r="A28" s="182" t="s">
        <v>18</v>
      </c>
      <c r="B28" s="174">
        <f>'介護保険第一号被保険者データ '!B28</f>
        <v>5210</v>
      </c>
      <c r="C28" s="175">
        <v>485</v>
      </c>
      <c r="D28" s="183">
        <f>C28/B28</f>
        <v>0.09309021113243762</v>
      </c>
      <c r="E28" s="175">
        <v>4735</v>
      </c>
      <c r="F28" s="183">
        <f t="shared" si="1"/>
        <v>0.9088291746641075</v>
      </c>
      <c r="G28" s="175" t="s">
        <v>288</v>
      </c>
      <c r="H28" s="25" t="s">
        <v>288</v>
      </c>
      <c r="I28" s="184" t="s">
        <v>288</v>
      </c>
      <c r="J28" s="185"/>
      <c r="K28" s="183"/>
      <c r="L28" s="427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11" customFormat="1" ht="15" customHeight="1">
      <c r="A29" s="182" t="s">
        <v>41</v>
      </c>
      <c r="B29" s="174">
        <f>'介護保険第一号被保険者データ '!B29</f>
        <v>76375</v>
      </c>
      <c r="C29" s="175">
        <v>11110</v>
      </c>
      <c r="D29" s="183">
        <f>C29/B29</f>
        <v>0.14546644844517184</v>
      </c>
      <c r="E29" s="175">
        <v>65267</v>
      </c>
      <c r="F29" s="183">
        <f>E29/B29</f>
        <v>0.8545597381342063</v>
      </c>
      <c r="G29" s="175" t="s">
        <v>65</v>
      </c>
      <c r="H29" s="25" t="s">
        <v>65</v>
      </c>
      <c r="I29" s="184" t="s">
        <v>65</v>
      </c>
      <c r="J29" s="185"/>
      <c r="K29" s="183"/>
      <c r="L29" s="427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1" customFormat="1" ht="15" customHeight="1">
      <c r="A30" s="182" t="s">
        <v>29</v>
      </c>
      <c r="B30" s="174">
        <f>'介護保険第一号被保険者データ '!B30</f>
        <v>84624</v>
      </c>
      <c r="C30" s="175">
        <v>12331</v>
      </c>
      <c r="D30" s="183">
        <f>C30/B30</f>
        <v>0.1457151635469843</v>
      </c>
      <c r="E30" s="175">
        <v>72293</v>
      </c>
      <c r="F30" s="183">
        <f>E30/B30</f>
        <v>0.8542848364530157</v>
      </c>
      <c r="G30" s="175">
        <v>1118</v>
      </c>
      <c r="H30" s="25">
        <v>2222</v>
      </c>
      <c r="I30" s="184">
        <v>2854</v>
      </c>
      <c r="J30" s="185">
        <f>H30/B30</f>
        <v>0.026257326526753638</v>
      </c>
      <c r="K30" s="183">
        <f t="shared" si="3"/>
        <v>0.1801962533452275</v>
      </c>
      <c r="L30" s="427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11" customFormat="1" ht="15" customHeight="1">
      <c r="A31" s="182" t="s">
        <v>7</v>
      </c>
      <c r="B31" s="174">
        <f>'介護保険第一号被保険者データ '!B31</f>
        <v>56439</v>
      </c>
      <c r="C31" s="175">
        <v>9510</v>
      </c>
      <c r="D31" s="183">
        <f t="shared" si="0"/>
        <v>0.16850050496996757</v>
      </c>
      <c r="E31" s="175">
        <v>44943</v>
      </c>
      <c r="F31" s="183">
        <f t="shared" si="1"/>
        <v>0.7963110615000266</v>
      </c>
      <c r="G31" s="175">
        <v>2324</v>
      </c>
      <c r="H31" s="25">
        <v>4630</v>
      </c>
      <c r="I31" s="184">
        <v>5119</v>
      </c>
      <c r="J31" s="185">
        <f t="shared" si="2"/>
        <v>0.08203547192544162</v>
      </c>
      <c r="K31" s="183">
        <f t="shared" si="3"/>
        <v>0.4868559411146162</v>
      </c>
      <c r="L31" s="427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11" customFormat="1" ht="15" customHeight="1">
      <c r="A32" s="182" t="s">
        <v>30</v>
      </c>
      <c r="B32" s="174">
        <f>'介護保険第一号被保険者データ '!B32</f>
        <v>26846</v>
      </c>
      <c r="C32" s="175">
        <v>4949</v>
      </c>
      <c r="D32" s="183">
        <f t="shared" si="0"/>
        <v>0.18434776130522237</v>
      </c>
      <c r="E32" s="175">
        <v>21897</v>
      </c>
      <c r="F32" s="183">
        <f t="shared" si="1"/>
        <v>0.8156522386947777</v>
      </c>
      <c r="G32" s="175">
        <v>448</v>
      </c>
      <c r="H32" s="25">
        <v>1960</v>
      </c>
      <c r="I32" s="184">
        <v>1775</v>
      </c>
      <c r="J32" s="185">
        <f t="shared" si="2"/>
        <v>0.0730090143783059</v>
      </c>
      <c r="K32" s="183">
        <f t="shared" si="3"/>
        <v>0.39603960396039606</v>
      </c>
      <c r="L32" s="427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1" customFormat="1" ht="15" customHeight="1">
      <c r="A33" s="182" t="s">
        <v>31</v>
      </c>
      <c r="B33" s="174">
        <f>'介護保険第一号被保険者データ '!B33</f>
        <v>16834</v>
      </c>
      <c r="C33" s="175">
        <v>2131</v>
      </c>
      <c r="D33" s="183">
        <f t="shared" si="0"/>
        <v>0.12658904597837708</v>
      </c>
      <c r="E33" s="175">
        <v>14703</v>
      </c>
      <c r="F33" s="183">
        <f t="shared" si="1"/>
        <v>0.8734109540216229</v>
      </c>
      <c r="G33" s="175">
        <v>177</v>
      </c>
      <c r="H33" s="25">
        <v>655</v>
      </c>
      <c r="I33" s="184">
        <v>355</v>
      </c>
      <c r="J33" s="185">
        <f t="shared" si="2"/>
        <v>0.038909350124747534</v>
      </c>
      <c r="K33" s="183">
        <f t="shared" si="3"/>
        <v>0.30736743312998593</v>
      </c>
      <c r="L33" s="427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1" customFormat="1" ht="15" customHeight="1">
      <c r="A34" s="182" t="s">
        <v>32</v>
      </c>
      <c r="B34" s="174">
        <f>'介護保険第一号被保険者データ '!B34</f>
        <v>30134</v>
      </c>
      <c r="C34" s="175">
        <v>4748</v>
      </c>
      <c r="D34" s="183">
        <f t="shared" si="0"/>
        <v>0.15756288577686334</v>
      </c>
      <c r="E34" s="175">
        <v>25386</v>
      </c>
      <c r="F34" s="183">
        <f t="shared" si="1"/>
        <v>0.8424371142231366</v>
      </c>
      <c r="G34" s="175" t="s">
        <v>65</v>
      </c>
      <c r="H34" s="25" t="s">
        <v>65</v>
      </c>
      <c r="I34" s="184" t="s">
        <v>65</v>
      </c>
      <c r="J34" s="185"/>
      <c r="K34" s="183"/>
      <c r="L34" s="427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1" customFormat="1" ht="15" customHeight="1">
      <c r="A35" s="182" t="s">
        <v>34</v>
      </c>
      <c r="B35" s="174">
        <f>'介護保険第一号被保険者データ '!B35</f>
        <v>26634</v>
      </c>
      <c r="C35" s="175">
        <v>4770</v>
      </c>
      <c r="D35" s="183">
        <f t="shared" si="0"/>
        <v>0.17909439062851995</v>
      </c>
      <c r="E35" s="175">
        <v>21864</v>
      </c>
      <c r="F35" s="183">
        <f t="shared" si="1"/>
        <v>0.82090560937148</v>
      </c>
      <c r="G35" s="175" t="s">
        <v>65</v>
      </c>
      <c r="H35" s="25">
        <v>1109</v>
      </c>
      <c r="I35" s="184" t="s">
        <v>65</v>
      </c>
      <c r="J35" s="185">
        <f t="shared" si="2"/>
        <v>0.041638507171284825</v>
      </c>
      <c r="K35" s="183">
        <f t="shared" si="3"/>
        <v>0.23249475890985324</v>
      </c>
      <c r="L35" s="427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1" customFormat="1" ht="15" customHeight="1">
      <c r="A36" s="182" t="s">
        <v>33</v>
      </c>
      <c r="B36" s="174">
        <f>'介護保険第一号被保険者データ '!B36</f>
        <v>15171</v>
      </c>
      <c r="C36" s="175">
        <v>3024</v>
      </c>
      <c r="D36" s="183">
        <f>C36/B36</f>
        <v>0.19932766462329443</v>
      </c>
      <c r="E36" s="175">
        <v>13479</v>
      </c>
      <c r="F36" s="183">
        <f>E36/B36</f>
        <v>0.88847142574649</v>
      </c>
      <c r="G36" s="175">
        <v>157</v>
      </c>
      <c r="H36" s="25">
        <v>720</v>
      </c>
      <c r="I36" s="184" t="s">
        <v>65</v>
      </c>
      <c r="J36" s="185">
        <f>H36/B36</f>
        <v>0.04745896776745106</v>
      </c>
      <c r="K36" s="183">
        <f>H36/C36</f>
        <v>0.23809523809523808</v>
      </c>
      <c r="L36" s="427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1" customFormat="1" ht="15" customHeight="1">
      <c r="A37" s="182" t="s">
        <v>6</v>
      </c>
      <c r="B37" s="174">
        <f>'介護保険第一号被保険者データ '!B37</f>
        <v>26316</v>
      </c>
      <c r="C37" s="175">
        <v>2915</v>
      </c>
      <c r="D37" s="183">
        <f>C37/B37</f>
        <v>0.11076911384708922</v>
      </c>
      <c r="E37" s="175">
        <v>23401</v>
      </c>
      <c r="F37" s="183">
        <f>E37/B37</f>
        <v>0.8892308861529108</v>
      </c>
      <c r="G37" s="175">
        <v>123</v>
      </c>
      <c r="H37" s="25">
        <v>1047</v>
      </c>
      <c r="I37" s="184">
        <v>455</v>
      </c>
      <c r="J37" s="185">
        <f>H37/B37</f>
        <v>0.03978568171454629</v>
      </c>
      <c r="K37" s="183">
        <f t="shared" si="3"/>
        <v>0.3591766723842196</v>
      </c>
      <c r="L37" s="427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1" customFormat="1" ht="15" customHeight="1">
      <c r="A38" s="182" t="s">
        <v>35</v>
      </c>
      <c r="B38" s="174">
        <f>'介護保険第一号被保険者データ '!B38</f>
        <v>27967</v>
      </c>
      <c r="C38" s="175">
        <v>3423</v>
      </c>
      <c r="D38" s="183">
        <f t="shared" si="0"/>
        <v>0.12239425036650338</v>
      </c>
      <c r="E38" s="175">
        <v>24544</v>
      </c>
      <c r="F38" s="183">
        <f t="shared" si="1"/>
        <v>0.8776057496334966</v>
      </c>
      <c r="G38" s="175">
        <v>137</v>
      </c>
      <c r="H38" s="25">
        <v>588</v>
      </c>
      <c r="I38" s="184">
        <v>404</v>
      </c>
      <c r="J38" s="185">
        <f t="shared" si="2"/>
        <v>0.02102477920406193</v>
      </c>
      <c r="K38" s="183">
        <f t="shared" si="3"/>
        <v>0.17177914110429449</v>
      </c>
      <c r="L38" s="427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1" customFormat="1" ht="15" customHeight="1">
      <c r="A39" s="182" t="s">
        <v>36</v>
      </c>
      <c r="B39" s="174">
        <f>'介護保険第一号被保険者データ '!B39</f>
        <v>12435</v>
      </c>
      <c r="C39" s="175">
        <v>1637</v>
      </c>
      <c r="D39" s="183">
        <f t="shared" si="0"/>
        <v>0.1316445516686771</v>
      </c>
      <c r="E39" s="175">
        <v>10798</v>
      </c>
      <c r="F39" s="183">
        <f t="shared" si="1"/>
        <v>0.8683554483313228</v>
      </c>
      <c r="G39" s="175">
        <v>94</v>
      </c>
      <c r="H39" s="25">
        <v>2033</v>
      </c>
      <c r="I39" s="184">
        <v>371</v>
      </c>
      <c r="J39" s="185">
        <f>H39/B39</f>
        <v>0.16349014877362283</v>
      </c>
      <c r="K39" s="183">
        <f>H39/C39</f>
        <v>1.241905925473427</v>
      </c>
      <c r="L39" s="427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1" customFormat="1" ht="15" customHeight="1">
      <c r="A40" s="182" t="s">
        <v>20</v>
      </c>
      <c r="B40" s="174">
        <f>'介護保険第一号被保険者データ '!B40</f>
        <v>4073</v>
      </c>
      <c r="C40" s="175">
        <v>272</v>
      </c>
      <c r="D40" s="183">
        <f>C40/B40</f>
        <v>0.06678124232752271</v>
      </c>
      <c r="E40" s="175">
        <v>3801</v>
      </c>
      <c r="F40" s="183">
        <f>E40/B40</f>
        <v>0.9332187576724773</v>
      </c>
      <c r="G40" s="175" t="s">
        <v>65</v>
      </c>
      <c r="H40" s="25" t="s">
        <v>65</v>
      </c>
      <c r="I40" s="184" t="s">
        <v>65</v>
      </c>
      <c r="J40" s="185"/>
      <c r="K40" s="183"/>
      <c r="L40" s="427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1" customFormat="1" ht="15" customHeight="1">
      <c r="A41" s="182" t="s">
        <v>19</v>
      </c>
      <c r="B41" s="174">
        <f>'介護保険第一号被保険者データ '!B41</f>
        <v>2964</v>
      </c>
      <c r="C41" s="175">
        <v>375</v>
      </c>
      <c r="D41" s="183">
        <f t="shared" si="0"/>
        <v>0.12651821862348178</v>
      </c>
      <c r="E41" s="175">
        <v>2589</v>
      </c>
      <c r="F41" s="183">
        <f t="shared" si="1"/>
        <v>0.8734817813765182</v>
      </c>
      <c r="G41" s="175" t="s">
        <v>65</v>
      </c>
      <c r="H41" s="25">
        <v>120</v>
      </c>
      <c r="I41" s="184">
        <v>40</v>
      </c>
      <c r="J41" s="185">
        <f aca="true" t="shared" si="4" ref="J41:J46">H41/B41</f>
        <v>0.04048582995951417</v>
      </c>
      <c r="K41" s="183">
        <f t="shared" si="3"/>
        <v>0.32</v>
      </c>
      <c r="L41" s="427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1" customFormat="1" ht="15" customHeight="1">
      <c r="A42" s="182" t="s">
        <v>37</v>
      </c>
      <c r="B42" s="174">
        <f>'介護保険第一号被保険者データ '!B42</f>
        <v>1905</v>
      </c>
      <c r="C42" s="175">
        <v>129</v>
      </c>
      <c r="D42" s="183">
        <f>C42/B42</f>
        <v>0.06771653543307087</v>
      </c>
      <c r="E42" s="175">
        <v>1805</v>
      </c>
      <c r="F42" s="183">
        <f>E42/B42</f>
        <v>0.94750656167979</v>
      </c>
      <c r="G42" s="175">
        <v>0</v>
      </c>
      <c r="H42" s="25">
        <v>11</v>
      </c>
      <c r="I42" s="184">
        <v>2</v>
      </c>
      <c r="J42" s="185">
        <f>H42/B42</f>
        <v>0.005774278215223097</v>
      </c>
      <c r="K42" s="183">
        <f t="shared" si="3"/>
        <v>0.08527131782945736</v>
      </c>
      <c r="L42" s="427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1" customFormat="1" ht="15" customHeight="1">
      <c r="A43" s="182" t="s">
        <v>11</v>
      </c>
      <c r="B43" s="174">
        <f>'介護保険第一号被保険者データ '!B43</f>
        <v>113860</v>
      </c>
      <c r="C43" s="175">
        <v>22668</v>
      </c>
      <c r="D43" s="183">
        <f t="shared" si="0"/>
        <v>0.1990865975759705</v>
      </c>
      <c r="E43" s="175">
        <v>98617</v>
      </c>
      <c r="F43" s="183">
        <f t="shared" si="1"/>
        <v>0.8661250658703671</v>
      </c>
      <c r="G43" s="175" t="s">
        <v>65</v>
      </c>
      <c r="H43" s="25">
        <v>6815</v>
      </c>
      <c r="I43" s="184" t="s">
        <v>65</v>
      </c>
      <c r="J43" s="185">
        <f t="shared" si="4"/>
        <v>0.059854206920779904</v>
      </c>
      <c r="K43" s="183">
        <f t="shared" si="3"/>
        <v>0.3006440797600141</v>
      </c>
      <c r="L43" s="427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1" customFormat="1" ht="15" customHeight="1">
      <c r="A44" s="182" t="s">
        <v>38</v>
      </c>
      <c r="B44" s="174">
        <f>'介護保険第一号被保険者データ '!B44</f>
        <v>62460</v>
      </c>
      <c r="C44" s="175">
        <v>6885</v>
      </c>
      <c r="D44" s="183">
        <f t="shared" si="0"/>
        <v>0.11023054755043228</v>
      </c>
      <c r="E44" s="175">
        <v>55575</v>
      </c>
      <c r="F44" s="183">
        <f t="shared" si="1"/>
        <v>0.8897694524495677</v>
      </c>
      <c r="G44" s="175" t="s">
        <v>65</v>
      </c>
      <c r="H44" s="25" t="s">
        <v>65</v>
      </c>
      <c r="I44" s="184" t="s">
        <v>65</v>
      </c>
      <c r="J44" s="185"/>
      <c r="K44" s="183"/>
      <c r="L44" s="427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1" customFormat="1" ht="15" customHeight="1" thickBot="1">
      <c r="A45" s="352" t="s">
        <v>39</v>
      </c>
      <c r="B45" s="340">
        <f>'介護保険第一号被保険者データ '!B45</f>
        <v>16078</v>
      </c>
      <c r="C45" s="341">
        <v>2161</v>
      </c>
      <c r="D45" s="353">
        <f>C45/B45</f>
        <v>0.1344072645851474</v>
      </c>
      <c r="E45" s="341">
        <v>13917</v>
      </c>
      <c r="F45" s="353">
        <f>E45/B45</f>
        <v>0.8655927354148526</v>
      </c>
      <c r="G45" s="341">
        <v>172</v>
      </c>
      <c r="H45" s="342">
        <v>535</v>
      </c>
      <c r="I45" s="354">
        <v>342</v>
      </c>
      <c r="J45" s="355">
        <f>H45/B45</f>
        <v>0.033275282995397434</v>
      </c>
      <c r="K45" s="353">
        <f t="shared" si="3"/>
        <v>0.24757056918093476</v>
      </c>
      <c r="L45" s="427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1" customFormat="1" ht="20.25" customHeight="1" thickBot="1">
      <c r="A46" s="104" t="s">
        <v>42</v>
      </c>
      <c r="B46" s="80">
        <f>SUM(B5:B45)</f>
        <v>1954818</v>
      </c>
      <c r="C46" s="18">
        <f aca="true" t="shared" si="5" ref="C46:I46">SUM(C5:C45)</f>
        <v>312063</v>
      </c>
      <c r="D46" s="96">
        <f t="shared" si="0"/>
        <v>0.15963787933198897</v>
      </c>
      <c r="E46" s="18">
        <f t="shared" si="5"/>
        <v>1656304</v>
      </c>
      <c r="F46" s="96">
        <f t="shared" si="1"/>
        <v>0.8472932006969447</v>
      </c>
      <c r="G46" s="18">
        <f t="shared" si="5"/>
        <v>12365</v>
      </c>
      <c r="H46" s="23">
        <f t="shared" si="5"/>
        <v>81699</v>
      </c>
      <c r="I46" s="28">
        <f t="shared" si="5"/>
        <v>35346</v>
      </c>
      <c r="J46" s="87">
        <f t="shared" si="4"/>
        <v>0.04179366058630522</v>
      </c>
      <c r="K46" s="96">
        <f t="shared" si="3"/>
        <v>0.26180290518260735</v>
      </c>
      <c r="L46" s="427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12" s="46" customFormat="1" ht="15" customHeight="1">
      <c r="A47" s="44"/>
      <c r="B47" s="31"/>
      <c r="C47" s="57"/>
      <c r="D47" s="57"/>
      <c r="E47" s="418" t="s">
        <v>70</v>
      </c>
      <c r="F47" s="419"/>
      <c r="G47" s="420"/>
      <c r="H47" s="21" t="s">
        <v>66</v>
      </c>
      <c r="J47" s="45"/>
      <c r="K47" s="45"/>
      <c r="L47" s="427"/>
    </row>
    <row r="48" spans="1:12" s="33" customFormat="1" ht="15" customHeight="1">
      <c r="A48" s="47"/>
      <c r="C48" s="48"/>
      <c r="D48" s="49"/>
      <c r="E48" s="418" t="s">
        <v>71</v>
      </c>
      <c r="F48" s="421"/>
      <c r="G48" s="418"/>
      <c r="H48" s="21" t="s">
        <v>67</v>
      </c>
      <c r="J48" s="49"/>
      <c r="K48" s="49"/>
      <c r="L48" s="426"/>
    </row>
    <row r="49" spans="1:12" s="33" customFormat="1" ht="15" customHeight="1">
      <c r="A49" s="47"/>
      <c r="C49" s="48"/>
      <c r="D49" s="49"/>
      <c r="E49" s="48"/>
      <c r="F49" s="49"/>
      <c r="G49" s="48"/>
      <c r="H49" s="48"/>
      <c r="I49" s="48"/>
      <c r="J49" s="49"/>
      <c r="K49" s="49"/>
      <c r="L49" s="426"/>
    </row>
    <row r="50" s="33" customFormat="1" ht="15" customHeight="1">
      <c r="L50" s="426"/>
    </row>
    <row r="51" s="33" customFormat="1" ht="15" customHeight="1">
      <c r="L51" s="426"/>
    </row>
    <row r="52" spans="1:22" ht="18.75">
      <c r="A52" s="1"/>
      <c r="B52" s="1"/>
      <c r="C52" s="1"/>
      <c r="D52" s="1"/>
      <c r="E52" s="1"/>
      <c r="F52" s="1"/>
      <c r="G52" s="1"/>
      <c r="H52" s="1"/>
      <c r="J52" s="1"/>
      <c r="K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8.75"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8.75"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8.75"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8.75"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8.75"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8.75"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8.75"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8.75"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8.75"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8.75"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8.75"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8.75"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8.75"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8.75"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8.75"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8.75"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8.75"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8.75"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8.75"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8.75"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8.75"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8.75"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8.75"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8.75"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8.75"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8.75"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8.75"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8.75"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8.75"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8.75"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8.75"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8.75"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8.75"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8.75"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8.75"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8.75"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8.75"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8.75"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8.75"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8.75"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8.75"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8.75"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8.75"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8.75"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8.75"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8.75"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8.75"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8.75"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8.75"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8.75"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8.75"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8.75"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8.75"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8.75"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8.75"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8.75"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8.75"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8.75"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8.75"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8.75"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8.75"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8.75"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8.75"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8.75"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8.75"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8.75"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8.75"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8.75"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8.75"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8.75"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8.75"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8.75"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8.75"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8.75"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8.75"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8.75"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8.75"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8.75"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8.75"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8.75"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8.75"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8.75"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8.75"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8.75"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8.75"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8.75"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8.75"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8.75"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8.75"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8.75"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8.75"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8.75"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8.75"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8.75"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8.75"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8.75"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8.75"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8.75"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8.75"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8.75"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8.75"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8.75"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8.75"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8.75"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8.75"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8.75"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8.75"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8.75"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8.75"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8.75"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8.75"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8.75"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8.75"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8.75"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8.75"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8.75"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8.75"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8.75"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8.75"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8.75"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8.75"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8.75"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8.75"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</sheetData>
  <sheetProtection/>
  <mergeCells count="5">
    <mergeCell ref="J3:K3"/>
    <mergeCell ref="A3:A4"/>
    <mergeCell ref="C3:D3"/>
    <mergeCell ref="E3:F3"/>
    <mergeCell ref="G3:I3"/>
  </mergeCells>
  <printOptions/>
  <pageMargins left="1.062992125984252" right="0.2755905511811024" top="0.61" bottom="0.1968503937007874" header="0.35433070866141736" footer="0.275590551181102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8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0" sqref="F50"/>
    </sheetView>
  </sheetViews>
  <sheetFormatPr defaultColWidth="8.72265625" defaultRowHeight="18.75"/>
  <cols>
    <col min="1" max="1" width="9.0859375" style="0" customWidth="1"/>
    <col min="2" max="2" width="7.18359375" style="0" customWidth="1"/>
    <col min="3" max="3" width="5.8125" style="0" customWidth="1"/>
    <col min="4" max="4" width="5.0859375" style="0" customWidth="1"/>
    <col min="5" max="5" width="5.99609375" style="0" customWidth="1"/>
    <col min="6" max="6" width="4.72265625" style="0" customWidth="1"/>
    <col min="7" max="7" width="5.90625" style="0" customWidth="1"/>
    <col min="8" max="8" width="5.72265625" style="0" customWidth="1"/>
    <col min="9" max="9" width="6.18359375" style="0" customWidth="1"/>
    <col min="10" max="10" width="5.18359375" style="0" customWidth="1"/>
    <col min="11" max="11" width="5.54296875" style="0" customWidth="1"/>
    <col min="12" max="13" width="6.2734375" style="0" customWidth="1"/>
    <col min="14" max="14" width="4.99609375" style="0" customWidth="1"/>
    <col min="15" max="15" width="5.99609375" style="0" customWidth="1"/>
    <col min="16" max="16" width="5.0859375" style="0" customWidth="1"/>
    <col min="17" max="17" width="6.0859375" style="0" customWidth="1"/>
    <col min="18" max="18" width="5.72265625" style="0" customWidth="1"/>
    <col min="19" max="19" width="5.99609375" style="0" customWidth="1"/>
    <col min="20" max="20" width="5.18359375" style="0" customWidth="1"/>
    <col min="21" max="21" width="6.18359375" style="0" customWidth="1"/>
    <col min="22" max="22" width="5.72265625" style="0" customWidth="1"/>
    <col min="23" max="23" width="8.72265625" style="34" customWidth="1"/>
  </cols>
  <sheetData>
    <row r="1" spans="2:19" ht="30" customHeight="1">
      <c r="B1" s="52" t="s">
        <v>161</v>
      </c>
      <c r="D1" s="1" t="s">
        <v>135</v>
      </c>
      <c r="E1" s="1"/>
      <c r="F1" s="1"/>
      <c r="G1" s="1"/>
      <c r="H1" s="1"/>
      <c r="I1" s="1"/>
      <c r="J1" s="1"/>
      <c r="K1" s="1"/>
      <c r="L1" s="1" t="s">
        <v>88</v>
      </c>
      <c r="M1" s="1"/>
      <c r="N1" s="1"/>
      <c r="S1" s="1" t="s">
        <v>251</v>
      </c>
    </row>
    <row r="2" spans="2:16" ht="18.75" customHeight="1" thickBot="1">
      <c r="B2" s="2"/>
      <c r="C2" s="1" t="s">
        <v>247</v>
      </c>
      <c r="D2" s="1"/>
      <c r="E2" s="1"/>
      <c r="F2" s="1"/>
      <c r="G2" s="1"/>
      <c r="H2" s="1"/>
      <c r="I2" s="1"/>
      <c r="J2" s="1"/>
      <c r="K2" s="42"/>
      <c r="M2" s="1" t="s">
        <v>236</v>
      </c>
      <c r="N2" s="1"/>
      <c r="O2" s="1"/>
      <c r="P2" s="1"/>
    </row>
    <row r="3" spans="1:23" s="42" customFormat="1" ht="21" customHeight="1" thickTop="1">
      <c r="A3" s="463" t="s">
        <v>0</v>
      </c>
      <c r="B3" s="69" t="s">
        <v>62</v>
      </c>
      <c r="C3" s="442" t="s">
        <v>80</v>
      </c>
      <c r="D3" s="444"/>
      <c r="E3" s="443" t="s">
        <v>162</v>
      </c>
      <c r="F3" s="443"/>
      <c r="G3" s="442" t="s">
        <v>163</v>
      </c>
      <c r="H3" s="443"/>
      <c r="I3" s="442" t="s">
        <v>232</v>
      </c>
      <c r="J3" s="444"/>
      <c r="K3" s="443" t="s">
        <v>83</v>
      </c>
      <c r="L3" s="443"/>
      <c r="M3" s="461" t="s">
        <v>235</v>
      </c>
      <c r="N3" s="462"/>
      <c r="O3" s="443" t="s">
        <v>84</v>
      </c>
      <c r="P3" s="444"/>
      <c r="Q3" s="443" t="s">
        <v>85</v>
      </c>
      <c r="R3" s="443"/>
      <c r="S3" s="442" t="s">
        <v>86</v>
      </c>
      <c r="T3" s="444"/>
      <c r="U3" s="443" t="s">
        <v>87</v>
      </c>
      <c r="V3" s="444"/>
      <c r="W3" s="50"/>
    </row>
    <row r="4" spans="1:23" s="42" customFormat="1" ht="19.5" customHeight="1" thickBot="1">
      <c r="A4" s="447"/>
      <c r="B4" s="71" t="s">
        <v>54</v>
      </c>
      <c r="C4" s="150" t="s">
        <v>81</v>
      </c>
      <c r="D4" s="151" t="s">
        <v>134</v>
      </c>
      <c r="E4" s="152" t="s">
        <v>55</v>
      </c>
      <c r="F4" s="153" t="s">
        <v>56</v>
      </c>
      <c r="G4" s="150" t="s">
        <v>55</v>
      </c>
      <c r="H4" s="153" t="s">
        <v>56</v>
      </c>
      <c r="I4" s="150" t="s">
        <v>55</v>
      </c>
      <c r="J4" s="151" t="s">
        <v>233</v>
      </c>
      <c r="K4" s="152" t="s">
        <v>55</v>
      </c>
      <c r="L4" s="153" t="s">
        <v>56</v>
      </c>
      <c r="M4" s="168" t="s">
        <v>55</v>
      </c>
      <c r="N4" s="169" t="s">
        <v>56</v>
      </c>
      <c r="O4" s="152" t="s">
        <v>55</v>
      </c>
      <c r="P4" s="151" t="s">
        <v>56</v>
      </c>
      <c r="Q4" s="152" t="s">
        <v>55</v>
      </c>
      <c r="R4" s="153" t="s">
        <v>56</v>
      </c>
      <c r="S4" s="150" t="s">
        <v>55</v>
      </c>
      <c r="T4" s="151" t="s">
        <v>56</v>
      </c>
      <c r="U4" s="152" t="s">
        <v>55</v>
      </c>
      <c r="V4" s="151" t="s">
        <v>56</v>
      </c>
      <c r="W4" s="50"/>
    </row>
    <row r="5" spans="1:24" s="11" customFormat="1" ht="16.5" customHeight="1">
      <c r="A5" s="285" t="s">
        <v>1</v>
      </c>
      <c r="B5" s="286">
        <f>'介護保険第一号被保険者データ '!B5</f>
        <v>592017</v>
      </c>
      <c r="C5" s="287">
        <v>127844</v>
      </c>
      <c r="D5" s="288">
        <f aca="true" t="shared" si="0" ref="D5:D46">C5/B5</f>
        <v>0.21594650153627346</v>
      </c>
      <c r="E5" s="289">
        <v>24000</v>
      </c>
      <c r="F5" s="290">
        <f aca="true" t="shared" si="1" ref="F5:F46">E5/C5</f>
        <v>0.1877287944682582</v>
      </c>
      <c r="G5" s="291">
        <v>19038</v>
      </c>
      <c r="H5" s="290">
        <f aca="true" t="shared" si="2" ref="H5:H46">G5/C5</f>
        <v>0.1489158662119458</v>
      </c>
      <c r="I5" s="291">
        <f>E5+G5</f>
        <v>43038</v>
      </c>
      <c r="J5" s="288">
        <f>I5/C5</f>
        <v>0.336644660680204</v>
      </c>
      <c r="K5" s="289">
        <v>19241</v>
      </c>
      <c r="L5" s="290">
        <f aca="true" t="shared" si="3" ref="L5:L46">K5/C5</f>
        <v>0.15050373893182317</v>
      </c>
      <c r="M5" s="192">
        <f>I5+K5</f>
        <v>62279</v>
      </c>
      <c r="N5" s="193">
        <f>M5/C5</f>
        <v>0.48714839961202716</v>
      </c>
      <c r="O5" s="292">
        <v>21579</v>
      </c>
      <c r="P5" s="288">
        <f aca="true" t="shared" si="4" ref="P5:P46">O5/C5</f>
        <v>0.16879165232627263</v>
      </c>
      <c r="Q5" s="292">
        <v>15448</v>
      </c>
      <c r="R5" s="290">
        <f aca="true" t="shared" si="5" ref="R5:R46">Q5/C5</f>
        <v>0.12083476737273552</v>
      </c>
      <c r="S5" s="287">
        <v>15400</v>
      </c>
      <c r="T5" s="288">
        <f aca="true" t="shared" si="6" ref="T5:T46">S5/C5</f>
        <v>0.120459309783799</v>
      </c>
      <c r="U5" s="289">
        <v>13138</v>
      </c>
      <c r="V5" s="288">
        <f aca="true" t="shared" si="7" ref="V5:V46">U5/C5</f>
        <v>0.10276587090516567</v>
      </c>
      <c r="W5" s="35"/>
      <c r="X5" s="14"/>
    </row>
    <row r="6" spans="1:24" s="11" customFormat="1" ht="16.5" customHeight="1">
      <c r="A6" s="186" t="s">
        <v>21</v>
      </c>
      <c r="B6" s="187">
        <f>'介護保険第一号被保険者データ '!B6</f>
        <v>68173</v>
      </c>
      <c r="C6" s="63">
        <v>12621</v>
      </c>
      <c r="D6" s="188">
        <f t="shared" si="0"/>
        <v>0.18513194373138925</v>
      </c>
      <c r="E6" s="232">
        <v>2392</v>
      </c>
      <c r="F6" s="190">
        <f t="shared" si="1"/>
        <v>0.189525394184296</v>
      </c>
      <c r="G6" s="233">
        <v>1866</v>
      </c>
      <c r="H6" s="190">
        <f t="shared" si="2"/>
        <v>0.14784882338958877</v>
      </c>
      <c r="I6" s="291">
        <f aca="true" t="shared" si="8" ref="I6:I46">E6+G6</f>
        <v>4258</v>
      </c>
      <c r="J6" s="288">
        <f aca="true" t="shared" si="9" ref="J6:J46">I6/C6</f>
        <v>0.3373742175738848</v>
      </c>
      <c r="K6" s="232">
        <v>1984</v>
      </c>
      <c r="L6" s="190">
        <f t="shared" si="3"/>
        <v>0.1571983202598843</v>
      </c>
      <c r="M6" s="192">
        <f aca="true" t="shared" si="10" ref="M6:M46">I6+K6</f>
        <v>6242</v>
      </c>
      <c r="N6" s="193">
        <f aca="true" t="shared" si="11" ref="N6:N46">M6/C6</f>
        <v>0.4945725378337691</v>
      </c>
      <c r="O6" s="65">
        <v>2278</v>
      </c>
      <c r="P6" s="188">
        <f t="shared" si="4"/>
        <v>0.18049282941129863</v>
      </c>
      <c r="Q6" s="65">
        <v>1568</v>
      </c>
      <c r="R6" s="190">
        <f t="shared" si="5"/>
        <v>0.12423738214087632</v>
      </c>
      <c r="S6" s="63">
        <v>1322</v>
      </c>
      <c r="T6" s="188">
        <f t="shared" si="6"/>
        <v>0.10474605815703986</v>
      </c>
      <c r="U6" s="232">
        <v>1211</v>
      </c>
      <c r="V6" s="188">
        <f t="shared" si="7"/>
        <v>0.09595119245701608</v>
      </c>
      <c r="W6" s="35"/>
      <c r="X6" s="14"/>
    </row>
    <row r="7" spans="1:24" s="11" customFormat="1" ht="16.5" customHeight="1">
      <c r="A7" s="186" t="s">
        <v>22</v>
      </c>
      <c r="B7" s="187">
        <f>'介護保険第一号被保険者データ '!B7</f>
        <v>85544</v>
      </c>
      <c r="C7" s="63">
        <v>15996</v>
      </c>
      <c r="D7" s="188">
        <f t="shared" si="0"/>
        <v>0.18699148975965585</v>
      </c>
      <c r="E7" s="232">
        <v>2707</v>
      </c>
      <c r="F7" s="190">
        <f t="shared" si="1"/>
        <v>0.16922980745186297</v>
      </c>
      <c r="G7" s="233">
        <v>2662</v>
      </c>
      <c r="H7" s="190">
        <f t="shared" si="2"/>
        <v>0.16641660415103776</v>
      </c>
      <c r="I7" s="291">
        <f t="shared" si="8"/>
        <v>5369</v>
      </c>
      <c r="J7" s="288">
        <f t="shared" si="9"/>
        <v>0.3356464116029007</v>
      </c>
      <c r="K7" s="232">
        <v>2702</v>
      </c>
      <c r="L7" s="190">
        <f t="shared" si="3"/>
        <v>0.16891722930732683</v>
      </c>
      <c r="M7" s="192">
        <f t="shared" si="10"/>
        <v>8071</v>
      </c>
      <c r="N7" s="193">
        <f t="shared" si="11"/>
        <v>0.5045636409102275</v>
      </c>
      <c r="O7" s="65">
        <v>2879</v>
      </c>
      <c r="P7" s="188">
        <f t="shared" si="4"/>
        <v>0.17998249562390597</v>
      </c>
      <c r="Q7" s="65">
        <v>1927</v>
      </c>
      <c r="R7" s="190">
        <f t="shared" si="5"/>
        <v>0.12046761690422605</v>
      </c>
      <c r="S7" s="63">
        <v>1600</v>
      </c>
      <c r="T7" s="188">
        <f t="shared" si="6"/>
        <v>0.1000250062515629</v>
      </c>
      <c r="U7" s="189">
        <v>1519</v>
      </c>
      <c r="V7" s="188">
        <f t="shared" si="7"/>
        <v>0.09496124031007752</v>
      </c>
      <c r="W7" s="35"/>
      <c r="X7" s="14"/>
    </row>
    <row r="8" spans="1:24" s="11" customFormat="1" ht="16.5" customHeight="1">
      <c r="A8" s="186" t="s">
        <v>23</v>
      </c>
      <c r="B8" s="187">
        <f>'介護保険第一号被保険者データ '!B8</f>
        <v>27445</v>
      </c>
      <c r="C8" s="63">
        <v>4572</v>
      </c>
      <c r="D8" s="188">
        <f t="shared" si="0"/>
        <v>0.16658772089633814</v>
      </c>
      <c r="E8" s="232">
        <v>855</v>
      </c>
      <c r="F8" s="190">
        <f t="shared" si="1"/>
        <v>0.18700787401574803</v>
      </c>
      <c r="G8" s="233">
        <v>703</v>
      </c>
      <c r="H8" s="190">
        <f t="shared" si="2"/>
        <v>0.15376202974628173</v>
      </c>
      <c r="I8" s="291">
        <f t="shared" si="8"/>
        <v>1558</v>
      </c>
      <c r="J8" s="288">
        <f t="shared" si="9"/>
        <v>0.34076990376202976</v>
      </c>
      <c r="K8" s="232">
        <v>879</v>
      </c>
      <c r="L8" s="190">
        <f t="shared" si="3"/>
        <v>0.19225721784776903</v>
      </c>
      <c r="M8" s="192">
        <f t="shared" si="10"/>
        <v>2437</v>
      </c>
      <c r="N8" s="193">
        <f t="shared" si="11"/>
        <v>0.5330271216097988</v>
      </c>
      <c r="O8" s="65">
        <v>682</v>
      </c>
      <c r="P8" s="188">
        <f t="shared" si="4"/>
        <v>0.14916885389326334</v>
      </c>
      <c r="Q8" s="65">
        <v>573</v>
      </c>
      <c r="R8" s="190">
        <f t="shared" si="5"/>
        <v>0.12532808398950132</v>
      </c>
      <c r="S8" s="63">
        <v>453</v>
      </c>
      <c r="T8" s="188">
        <f t="shared" si="6"/>
        <v>0.09908136482939632</v>
      </c>
      <c r="U8" s="189">
        <v>427</v>
      </c>
      <c r="V8" s="188">
        <f t="shared" si="7"/>
        <v>0.09339457567804024</v>
      </c>
      <c r="W8" s="35"/>
      <c r="X8" s="14"/>
    </row>
    <row r="9" spans="1:24" s="11" customFormat="1" ht="16.5" customHeight="1">
      <c r="A9" s="186" t="s">
        <v>3</v>
      </c>
      <c r="B9" s="187">
        <f>'介護保険第一号被保険者データ '!B9</f>
        <v>23515</v>
      </c>
      <c r="C9" s="63">
        <v>3855</v>
      </c>
      <c r="D9" s="188">
        <f t="shared" si="0"/>
        <v>0.1639379119710823</v>
      </c>
      <c r="E9" s="232">
        <v>472</v>
      </c>
      <c r="F9" s="190">
        <f t="shared" si="1"/>
        <v>0.12243839169909208</v>
      </c>
      <c r="G9" s="233">
        <v>595</v>
      </c>
      <c r="H9" s="190">
        <f t="shared" si="2"/>
        <v>0.1543450064850843</v>
      </c>
      <c r="I9" s="291">
        <f t="shared" si="8"/>
        <v>1067</v>
      </c>
      <c r="J9" s="288">
        <f t="shared" si="9"/>
        <v>0.2767833981841764</v>
      </c>
      <c r="K9" s="232">
        <v>682</v>
      </c>
      <c r="L9" s="190">
        <f t="shared" si="3"/>
        <v>0.17691309987029832</v>
      </c>
      <c r="M9" s="192">
        <f t="shared" si="10"/>
        <v>1749</v>
      </c>
      <c r="N9" s="193">
        <f t="shared" si="11"/>
        <v>0.4536964980544747</v>
      </c>
      <c r="O9" s="65">
        <v>660</v>
      </c>
      <c r="P9" s="188">
        <f t="shared" si="4"/>
        <v>0.17120622568093385</v>
      </c>
      <c r="Q9" s="65">
        <v>520</v>
      </c>
      <c r="R9" s="190">
        <f t="shared" si="5"/>
        <v>0.13488975356679636</v>
      </c>
      <c r="S9" s="63">
        <v>486</v>
      </c>
      <c r="T9" s="188">
        <f t="shared" si="6"/>
        <v>0.12607003891050583</v>
      </c>
      <c r="U9" s="189">
        <v>440</v>
      </c>
      <c r="V9" s="188">
        <f t="shared" si="7"/>
        <v>0.11413748378728923</v>
      </c>
      <c r="W9" s="35"/>
      <c r="X9" s="14"/>
    </row>
    <row r="10" spans="1:24" s="11" customFormat="1" ht="16.5" customHeight="1">
      <c r="A10" s="186" t="s">
        <v>4</v>
      </c>
      <c r="B10" s="187">
        <f>'介護保険第一号被保険者データ '!B10</f>
        <v>85665</v>
      </c>
      <c r="C10" s="63">
        <v>12521</v>
      </c>
      <c r="D10" s="188">
        <f>C10/B10</f>
        <v>0.1461623766999358</v>
      </c>
      <c r="E10" s="232">
        <v>2503</v>
      </c>
      <c r="F10" s="190">
        <f>E10/C10</f>
        <v>0.19990416100950403</v>
      </c>
      <c r="G10" s="233">
        <v>1820</v>
      </c>
      <c r="H10" s="190">
        <f>G10/C10</f>
        <v>0.14535580225221628</v>
      </c>
      <c r="I10" s="291">
        <f t="shared" si="8"/>
        <v>4323</v>
      </c>
      <c r="J10" s="288">
        <f t="shared" si="9"/>
        <v>0.3452599632617203</v>
      </c>
      <c r="K10" s="232">
        <v>2063</v>
      </c>
      <c r="L10" s="190">
        <f>K10/C10</f>
        <v>0.16476319782764956</v>
      </c>
      <c r="M10" s="192">
        <f t="shared" si="10"/>
        <v>6386</v>
      </c>
      <c r="N10" s="193">
        <f t="shared" si="11"/>
        <v>0.5100231610893698</v>
      </c>
      <c r="O10" s="65">
        <v>2182</v>
      </c>
      <c r="P10" s="188">
        <f>O10/C10</f>
        <v>0.17426723105183292</v>
      </c>
      <c r="Q10" s="65">
        <v>1466</v>
      </c>
      <c r="R10" s="190">
        <f>Q10/C10</f>
        <v>0.11708330005590607</v>
      </c>
      <c r="S10" s="63">
        <v>1285</v>
      </c>
      <c r="T10" s="188">
        <f>S10/C10</f>
        <v>0.10262758565609775</v>
      </c>
      <c r="U10" s="189">
        <v>1202</v>
      </c>
      <c r="V10" s="188">
        <f>U10/C10</f>
        <v>0.09599872214679339</v>
      </c>
      <c r="W10" s="35"/>
      <c r="X10" s="14"/>
    </row>
    <row r="11" spans="1:24" s="11" customFormat="1" ht="16.5" customHeight="1">
      <c r="A11" s="186" t="s">
        <v>5</v>
      </c>
      <c r="B11" s="187">
        <f>'介護保険第一号被保険者データ '!B11</f>
        <v>51797</v>
      </c>
      <c r="C11" s="63">
        <v>8269</v>
      </c>
      <c r="D11" s="188">
        <f t="shared" si="0"/>
        <v>0.1596424503349615</v>
      </c>
      <c r="E11" s="232">
        <v>1409</v>
      </c>
      <c r="F11" s="190">
        <f t="shared" si="1"/>
        <v>0.1703954528963599</v>
      </c>
      <c r="G11" s="233">
        <v>1096</v>
      </c>
      <c r="H11" s="190">
        <f t="shared" si="2"/>
        <v>0.1325432337646632</v>
      </c>
      <c r="I11" s="291">
        <f t="shared" si="8"/>
        <v>2505</v>
      </c>
      <c r="J11" s="288">
        <f t="shared" si="9"/>
        <v>0.3029386866610231</v>
      </c>
      <c r="K11" s="232">
        <v>1760</v>
      </c>
      <c r="L11" s="190">
        <f t="shared" si="3"/>
        <v>0.212843149111138</v>
      </c>
      <c r="M11" s="192">
        <f t="shared" si="10"/>
        <v>4265</v>
      </c>
      <c r="N11" s="193">
        <f t="shared" si="11"/>
        <v>0.5157818357721611</v>
      </c>
      <c r="O11" s="65">
        <v>1216</v>
      </c>
      <c r="P11" s="188">
        <f t="shared" si="4"/>
        <v>0.14705526665860444</v>
      </c>
      <c r="Q11" s="65">
        <v>993</v>
      </c>
      <c r="R11" s="190">
        <f t="shared" si="5"/>
        <v>0.12008707219736364</v>
      </c>
      <c r="S11" s="63">
        <v>945</v>
      </c>
      <c r="T11" s="188">
        <f t="shared" si="6"/>
        <v>0.11428225903978716</v>
      </c>
      <c r="U11" s="189">
        <v>850</v>
      </c>
      <c r="V11" s="188">
        <f t="shared" si="7"/>
        <v>0.10279356633208368</v>
      </c>
      <c r="W11" s="35"/>
      <c r="X11" s="14"/>
    </row>
    <row r="12" spans="1:24" s="11" customFormat="1" ht="16.5" customHeight="1">
      <c r="A12" s="186" t="s">
        <v>9</v>
      </c>
      <c r="B12" s="187">
        <f>'介護保険第一号被保険者データ '!B12</f>
        <v>16682</v>
      </c>
      <c r="C12" s="63">
        <v>2527</v>
      </c>
      <c r="D12" s="188">
        <f>C12/B12</f>
        <v>0.15148063781321183</v>
      </c>
      <c r="E12" s="232">
        <v>294</v>
      </c>
      <c r="F12" s="190">
        <f>E12/C12</f>
        <v>0.11634349030470914</v>
      </c>
      <c r="G12" s="233">
        <v>413</v>
      </c>
      <c r="H12" s="190">
        <f>G12/C12</f>
        <v>0.1634349030470914</v>
      </c>
      <c r="I12" s="291">
        <f t="shared" si="8"/>
        <v>707</v>
      </c>
      <c r="J12" s="288">
        <f t="shared" si="9"/>
        <v>0.27977839335180055</v>
      </c>
      <c r="K12" s="232">
        <v>406</v>
      </c>
      <c r="L12" s="190">
        <f t="shared" si="3"/>
        <v>0.16066481994459833</v>
      </c>
      <c r="M12" s="192">
        <f t="shared" si="10"/>
        <v>1113</v>
      </c>
      <c r="N12" s="193">
        <f t="shared" si="11"/>
        <v>0.4404432132963989</v>
      </c>
      <c r="O12" s="65">
        <v>511</v>
      </c>
      <c r="P12" s="188">
        <f t="shared" si="4"/>
        <v>0.20221606648199447</v>
      </c>
      <c r="Q12" s="65">
        <v>361</v>
      </c>
      <c r="R12" s="190">
        <f>Q12/C12</f>
        <v>0.14285714285714285</v>
      </c>
      <c r="S12" s="63">
        <v>290</v>
      </c>
      <c r="T12" s="188">
        <f>S12/C12</f>
        <v>0.1147605856747131</v>
      </c>
      <c r="U12" s="189">
        <v>252</v>
      </c>
      <c r="V12" s="188">
        <f>U12/C12</f>
        <v>0.0997229916897507</v>
      </c>
      <c r="W12" s="35"/>
      <c r="X12" s="14"/>
    </row>
    <row r="13" spans="1:24" s="11" customFormat="1" ht="16.5" customHeight="1">
      <c r="A13" s="186" t="s">
        <v>24</v>
      </c>
      <c r="B13" s="187">
        <f>'介護保険第一号被保険者データ '!B13</f>
        <v>6485</v>
      </c>
      <c r="C13" s="63">
        <v>921</v>
      </c>
      <c r="D13" s="188">
        <f t="shared" si="0"/>
        <v>0.14202004626060138</v>
      </c>
      <c r="E13" s="232">
        <v>146</v>
      </c>
      <c r="F13" s="190">
        <f t="shared" si="1"/>
        <v>0.15852334419109662</v>
      </c>
      <c r="G13" s="233">
        <v>135</v>
      </c>
      <c r="H13" s="190">
        <f t="shared" si="2"/>
        <v>0.1465798045602606</v>
      </c>
      <c r="I13" s="291">
        <f t="shared" si="8"/>
        <v>281</v>
      </c>
      <c r="J13" s="288">
        <f t="shared" si="9"/>
        <v>0.30510314875135724</v>
      </c>
      <c r="K13" s="232">
        <v>173</v>
      </c>
      <c r="L13" s="190">
        <f t="shared" si="3"/>
        <v>0.18783930510314875</v>
      </c>
      <c r="M13" s="192">
        <f t="shared" si="10"/>
        <v>454</v>
      </c>
      <c r="N13" s="193">
        <f t="shared" si="11"/>
        <v>0.49294245385450597</v>
      </c>
      <c r="O13" s="65">
        <v>169</v>
      </c>
      <c r="P13" s="188">
        <f t="shared" si="4"/>
        <v>0.18349619978284473</v>
      </c>
      <c r="Q13" s="65">
        <v>97</v>
      </c>
      <c r="R13" s="190">
        <f t="shared" si="5"/>
        <v>0.10532030401737243</v>
      </c>
      <c r="S13" s="26">
        <v>103</v>
      </c>
      <c r="T13" s="188">
        <f t="shared" si="6"/>
        <v>0.11183496199782844</v>
      </c>
      <c r="U13" s="189">
        <v>98</v>
      </c>
      <c r="V13" s="188">
        <f t="shared" si="7"/>
        <v>0.10640608034744843</v>
      </c>
      <c r="W13" s="35"/>
      <c r="X13" s="14"/>
    </row>
    <row r="14" spans="1:24" s="11" customFormat="1" ht="16.5" customHeight="1">
      <c r="A14" s="186" t="s">
        <v>14</v>
      </c>
      <c r="B14" s="187">
        <f>'介護保険第一号被保険者データ '!B14</f>
        <v>3402</v>
      </c>
      <c r="C14" s="63">
        <v>658</v>
      </c>
      <c r="D14" s="188">
        <f t="shared" si="0"/>
        <v>0.1934156378600823</v>
      </c>
      <c r="E14" s="232">
        <v>66</v>
      </c>
      <c r="F14" s="190">
        <f t="shared" si="1"/>
        <v>0.10030395136778116</v>
      </c>
      <c r="G14" s="233">
        <v>84</v>
      </c>
      <c r="H14" s="190">
        <f t="shared" si="2"/>
        <v>0.1276595744680851</v>
      </c>
      <c r="I14" s="291">
        <f t="shared" si="8"/>
        <v>150</v>
      </c>
      <c r="J14" s="288">
        <f t="shared" si="9"/>
        <v>0.22796352583586627</v>
      </c>
      <c r="K14" s="232">
        <v>112</v>
      </c>
      <c r="L14" s="190">
        <f t="shared" si="3"/>
        <v>0.1702127659574468</v>
      </c>
      <c r="M14" s="192">
        <f t="shared" si="10"/>
        <v>262</v>
      </c>
      <c r="N14" s="193">
        <f t="shared" si="11"/>
        <v>0.3981762917933131</v>
      </c>
      <c r="O14" s="65">
        <v>121</v>
      </c>
      <c r="P14" s="188">
        <f t="shared" si="4"/>
        <v>0.1838905775075988</v>
      </c>
      <c r="Q14" s="65">
        <v>101</v>
      </c>
      <c r="R14" s="190">
        <f t="shared" si="5"/>
        <v>0.1534954407294833</v>
      </c>
      <c r="S14" s="26">
        <v>93</v>
      </c>
      <c r="T14" s="188">
        <f t="shared" si="6"/>
        <v>0.1413373860182371</v>
      </c>
      <c r="U14" s="189">
        <v>81</v>
      </c>
      <c r="V14" s="188">
        <f t="shared" si="7"/>
        <v>0.12310030395136778</v>
      </c>
      <c r="W14" s="35"/>
      <c r="X14" s="14"/>
    </row>
    <row r="15" spans="1:24" s="11" customFormat="1" ht="16.5" customHeight="1">
      <c r="A15" s="186" t="s">
        <v>13</v>
      </c>
      <c r="B15" s="187">
        <f>'介護保険第一号被保険者データ '!B15</f>
        <v>6327</v>
      </c>
      <c r="C15" s="63">
        <v>1042</v>
      </c>
      <c r="D15" s="188">
        <f t="shared" si="0"/>
        <v>0.16469100679626997</v>
      </c>
      <c r="E15" s="232">
        <v>230</v>
      </c>
      <c r="F15" s="190">
        <f t="shared" si="1"/>
        <v>0.22072936660268713</v>
      </c>
      <c r="G15" s="233">
        <v>150</v>
      </c>
      <c r="H15" s="190">
        <f t="shared" si="2"/>
        <v>0.14395393474088292</v>
      </c>
      <c r="I15" s="291">
        <f t="shared" si="8"/>
        <v>380</v>
      </c>
      <c r="J15" s="288">
        <f t="shared" si="9"/>
        <v>0.3646833013435701</v>
      </c>
      <c r="K15" s="232">
        <v>157</v>
      </c>
      <c r="L15" s="190">
        <f t="shared" si="3"/>
        <v>0.15067178502879078</v>
      </c>
      <c r="M15" s="192">
        <f t="shared" si="10"/>
        <v>537</v>
      </c>
      <c r="N15" s="193">
        <f t="shared" si="11"/>
        <v>0.5153550863723608</v>
      </c>
      <c r="O15" s="65">
        <v>171</v>
      </c>
      <c r="P15" s="188">
        <f t="shared" si="4"/>
        <v>0.16410748560460653</v>
      </c>
      <c r="Q15" s="27">
        <v>112</v>
      </c>
      <c r="R15" s="190">
        <f t="shared" si="5"/>
        <v>0.10748560460652591</v>
      </c>
      <c r="S15" s="26">
        <v>107</v>
      </c>
      <c r="T15" s="188">
        <f t="shared" si="6"/>
        <v>0.10268714011516315</v>
      </c>
      <c r="U15" s="189">
        <v>115</v>
      </c>
      <c r="V15" s="188">
        <f t="shared" si="7"/>
        <v>0.11036468330134357</v>
      </c>
      <c r="W15" s="35"/>
      <c r="X15" s="14"/>
    </row>
    <row r="16" spans="1:24" s="11" customFormat="1" ht="16.5" customHeight="1">
      <c r="A16" s="186" t="s">
        <v>2</v>
      </c>
      <c r="B16" s="187">
        <f>'介護保険第一号被保険者データ '!B16</f>
        <v>188402</v>
      </c>
      <c r="C16" s="63">
        <v>39727</v>
      </c>
      <c r="D16" s="188">
        <f t="shared" si="0"/>
        <v>0.21086294200698508</v>
      </c>
      <c r="E16" s="232">
        <v>7206</v>
      </c>
      <c r="F16" s="190">
        <f t="shared" si="1"/>
        <v>0.18138797291514588</v>
      </c>
      <c r="G16" s="233">
        <v>5297</v>
      </c>
      <c r="H16" s="190">
        <f t="shared" si="2"/>
        <v>0.13333501145316787</v>
      </c>
      <c r="I16" s="291">
        <f t="shared" si="8"/>
        <v>12503</v>
      </c>
      <c r="J16" s="288">
        <f t="shared" si="9"/>
        <v>0.31472298436831375</v>
      </c>
      <c r="K16" s="232">
        <v>7299</v>
      </c>
      <c r="L16" s="190">
        <f t="shared" si="3"/>
        <v>0.18372895008432552</v>
      </c>
      <c r="M16" s="192">
        <f t="shared" si="10"/>
        <v>19802</v>
      </c>
      <c r="N16" s="193">
        <f t="shared" si="11"/>
        <v>0.49845193445263924</v>
      </c>
      <c r="O16" s="65">
        <v>6714</v>
      </c>
      <c r="P16" s="188">
        <f t="shared" si="4"/>
        <v>0.16900344853625998</v>
      </c>
      <c r="Q16" s="65">
        <v>4692</v>
      </c>
      <c r="R16" s="190">
        <f t="shared" si="5"/>
        <v>0.11810607395474111</v>
      </c>
      <c r="S16" s="63">
        <v>4438</v>
      </c>
      <c r="T16" s="188">
        <f t="shared" si="6"/>
        <v>0.11171243738515367</v>
      </c>
      <c r="U16" s="232">
        <v>4081</v>
      </c>
      <c r="V16" s="188">
        <f t="shared" si="7"/>
        <v>0.10272610567120598</v>
      </c>
      <c r="W16" s="35"/>
      <c r="X16" s="14"/>
    </row>
    <row r="17" spans="1:24" s="11" customFormat="1" ht="16.5" customHeight="1">
      <c r="A17" s="186" t="s">
        <v>10</v>
      </c>
      <c r="B17" s="187">
        <f>'介護保険第一号被保険者データ '!B17</f>
        <v>13297</v>
      </c>
      <c r="C17" s="63">
        <v>2604</v>
      </c>
      <c r="D17" s="188">
        <f t="shared" si="0"/>
        <v>0.1958336466872227</v>
      </c>
      <c r="E17" s="232">
        <v>402</v>
      </c>
      <c r="F17" s="190">
        <f t="shared" si="1"/>
        <v>0.1543778801843318</v>
      </c>
      <c r="G17" s="233">
        <v>436</v>
      </c>
      <c r="H17" s="190">
        <f t="shared" si="2"/>
        <v>0.1674347158218126</v>
      </c>
      <c r="I17" s="291">
        <f t="shared" si="8"/>
        <v>838</v>
      </c>
      <c r="J17" s="288">
        <f t="shared" si="9"/>
        <v>0.32181259600614437</v>
      </c>
      <c r="K17" s="232">
        <v>385</v>
      </c>
      <c r="L17" s="190">
        <f t="shared" si="3"/>
        <v>0.1478494623655914</v>
      </c>
      <c r="M17" s="192">
        <f t="shared" si="10"/>
        <v>1223</v>
      </c>
      <c r="N17" s="193">
        <f t="shared" si="11"/>
        <v>0.4696620583717358</v>
      </c>
      <c r="O17" s="65">
        <v>462</v>
      </c>
      <c r="P17" s="188">
        <f t="shared" si="4"/>
        <v>0.1774193548387097</v>
      </c>
      <c r="Q17" s="27">
        <v>320</v>
      </c>
      <c r="R17" s="190">
        <f t="shared" si="5"/>
        <v>0.1228878648233487</v>
      </c>
      <c r="S17" s="26">
        <v>298</v>
      </c>
      <c r="T17" s="188">
        <f t="shared" si="6"/>
        <v>0.11443932411674347</v>
      </c>
      <c r="U17" s="189">
        <v>301</v>
      </c>
      <c r="V17" s="188">
        <f t="shared" si="7"/>
        <v>0.11559139784946236</v>
      </c>
      <c r="W17" s="35"/>
      <c r="X17" s="14"/>
    </row>
    <row r="18" spans="1:24" s="11" customFormat="1" ht="16.5" customHeight="1">
      <c r="A18" s="186" t="s">
        <v>25</v>
      </c>
      <c r="B18" s="187">
        <f>'介護保険第一号被保険者データ '!B18</f>
        <v>15836</v>
      </c>
      <c r="C18" s="63">
        <v>2480</v>
      </c>
      <c r="D18" s="188">
        <f t="shared" si="0"/>
        <v>0.1566052033341753</v>
      </c>
      <c r="E18" s="189">
        <v>502</v>
      </c>
      <c r="F18" s="190">
        <f t="shared" si="1"/>
        <v>0.20241935483870968</v>
      </c>
      <c r="G18" s="191">
        <v>322</v>
      </c>
      <c r="H18" s="190">
        <f t="shared" si="2"/>
        <v>0.12983870967741937</v>
      </c>
      <c r="I18" s="291">
        <f t="shared" si="8"/>
        <v>824</v>
      </c>
      <c r="J18" s="288">
        <f t="shared" si="9"/>
        <v>0.33225806451612905</v>
      </c>
      <c r="K18" s="189">
        <v>473</v>
      </c>
      <c r="L18" s="190">
        <f t="shared" si="3"/>
        <v>0.1907258064516129</v>
      </c>
      <c r="M18" s="192">
        <f t="shared" si="10"/>
        <v>1297</v>
      </c>
      <c r="N18" s="193">
        <f t="shared" si="11"/>
        <v>0.5229838709677419</v>
      </c>
      <c r="O18" s="65">
        <v>350</v>
      </c>
      <c r="P18" s="188">
        <f t="shared" si="4"/>
        <v>0.14112903225806453</v>
      </c>
      <c r="Q18" s="27">
        <v>282</v>
      </c>
      <c r="R18" s="190">
        <f t="shared" si="5"/>
        <v>0.11370967741935484</v>
      </c>
      <c r="S18" s="26">
        <v>299</v>
      </c>
      <c r="T18" s="188">
        <f t="shared" si="6"/>
        <v>0.12056451612903225</v>
      </c>
      <c r="U18" s="189">
        <v>252</v>
      </c>
      <c r="V18" s="188">
        <f t="shared" si="7"/>
        <v>0.10161290322580645</v>
      </c>
      <c r="W18" s="35"/>
      <c r="X18" s="14"/>
    </row>
    <row r="19" spans="1:24" s="11" customFormat="1" ht="16.5" customHeight="1">
      <c r="A19" s="186" t="s">
        <v>26</v>
      </c>
      <c r="B19" s="187">
        <f>'介護保険第一号被保険者データ '!B19</f>
        <v>45302</v>
      </c>
      <c r="C19" s="63">
        <v>9237</v>
      </c>
      <c r="D19" s="188">
        <f>C19/B19</f>
        <v>0.20389828263652818</v>
      </c>
      <c r="E19" s="189">
        <v>1480</v>
      </c>
      <c r="F19" s="190">
        <f>E19/C19</f>
        <v>0.16022518133593158</v>
      </c>
      <c r="G19" s="191">
        <v>1116</v>
      </c>
      <c r="H19" s="190">
        <f>G19/C19</f>
        <v>0.12081844754790516</v>
      </c>
      <c r="I19" s="291">
        <f t="shared" si="8"/>
        <v>2596</v>
      </c>
      <c r="J19" s="288">
        <f t="shared" si="9"/>
        <v>0.2810436288838367</v>
      </c>
      <c r="K19" s="232">
        <v>1830</v>
      </c>
      <c r="L19" s="190">
        <f>K19/C19</f>
        <v>0.1981162715167262</v>
      </c>
      <c r="M19" s="192">
        <f t="shared" si="10"/>
        <v>4426</v>
      </c>
      <c r="N19" s="193">
        <f t="shared" si="11"/>
        <v>0.47915990040056294</v>
      </c>
      <c r="O19" s="65">
        <v>1559</v>
      </c>
      <c r="P19" s="188">
        <f>O19/C19</f>
        <v>0.16877774169102522</v>
      </c>
      <c r="Q19" s="65">
        <v>1195</v>
      </c>
      <c r="R19" s="190">
        <f>Q19/C19</f>
        <v>0.1293710079029988</v>
      </c>
      <c r="S19" s="26">
        <v>1146</v>
      </c>
      <c r="T19" s="188">
        <f>S19/C19</f>
        <v>0.12406625527768757</v>
      </c>
      <c r="U19" s="189">
        <v>911</v>
      </c>
      <c r="V19" s="188">
        <f>U19/C19</f>
        <v>0.09862509472772545</v>
      </c>
      <c r="W19" s="35"/>
      <c r="X19" s="14"/>
    </row>
    <row r="20" spans="1:24" s="11" customFormat="1" ht="16.5" customHeight="1">
      <c r="A20" s="186" t="s">
        <v>27</v>
      </c>
      <c r="B20" s="187">
        <f>'介護保険第一号被保険者データ '!B20</f>
        <v>18743</v>
      </c>
      <c r="C20" s="63">
        <v>3509</v>
      </c>
      <c r="D20" s="188">
        <f>C20/B20</f>
        <v>0.18721656084938376</v>
      </c>
      <c r="E20" s="189">
        <v>420</v>
      </c>
      <c r="F20" s="190">
        <f>E20/C20</f>
        <v>0.11969222000569962</v>
      </c>
      <c r="G20" s="191">
        <v>573</v>
      </c>
      <c r="H20" s="190">
        <f>G20/C20</f>
        <v>0.1632943858649188</v>
      </c>
      <c r="I20" s="291">
        <f t="shared" si="8"/>
        <v>993</v>
      </c>
      <c r="J20" s="288">
        <f t="shared" si="9"/>
        <v>0.2829866058706184</v>
      </c>
      <c r="K20" s="189">
        <v>470</v>
      </c>
      <c r="L20" s="190">
        <f>K20/C20</f>
        <v>0.13394129381590197</v>
      </c>
      <c r="M20" s="192">
        <f t="shared" si="10"/>
        <v>1463</v>
      </c>
      <c r="N20" s="193">
        <f t="shared" si="11"/>
        <v>0.4169278996865204</v>
      </c>
      <c r="O20" s="65">
        <v>655</v>
      </c>
      <c r="P20" s="188">
        <f>O20/C20</f>
        <v>0.1866628669136506</v>
      </c>
      <c r="Q20" s="27">
        <v>515</v>
      </c>
      <c r="R20" s="190">
        <f>Q20/C20</f>
        <v>0.14676546024508408</v>
      </c>
      <c r="S20" s="26">
        <v>470</v>
      </c>
      <c r="T20" s="188">
        <f>S20/C20</f>
        <v>0.13394129381590197</v>
      </c>
      <c r="U20" s="189">
        <v>406</v>
      </c>
      <c r="V20" s="188">
        <f>U20/C20</f>
        <v>0.11570247933884298</v>
      </c>
      <c r="W20" s="35"/>
      <c r="X20" s="14"/>
    </row>
    <row r="21" spans="1:24" s="11" customFormat="1" ht="16.5" customHeight="1">
      <c r="A21" s="186" t="s">
        <v>28</v>
      </c>
      <c r="B21" s="187">
        <f>'介護保険第一号被保険者データ '!B21</f>
        <v>21533</v>
      </c>
      <c r="C21" s="63">
        <v>4840</v>
      </c>
      <c r="D21" s="188">
        <f t="shared" si="0"/>
        <v>0.22477128128918406</v>
      </c>
      <c r="E21" s="189">
        <v>291</v>
      </c>
      <c r="F21" s="190">
        <f t="shared" si="1"/>
        <v>0.06012396694214876</v>
      </c>
      <c r="G21" s="191">
        <v>654</v>
      </c>
      <c r="H21" s="190">
        <f t="shared" si="2"/>
        <v>0.13512396694214876</v>
      </c>
      <c r="I21" s="291">
        <f t="shared" si="8"/>
        <v>945</v>
      </c>
      <c r="J21" s="288">
        <f t="shared" si="9"/>
        <v>0.1952479338842975</v>
      </c>
      <c r="K21" s="189">
        <v>749</v>
      </c>
      <c r="L21" s="190">
        <f t="shared" si="3"/>
        <v>0.15475206611570247</v>
      </c>
      <c r="M21" s="192">
        <f t="shared" si="10"/>
        <v>1694</v>
      </c>
      <c r="N21" s="193">
        <f t="shared" si="11"/>
        <v>0.35</v>
      </c>
      <c r="O21" s="65">
        <v>1259</v>
      </c>
      <c r="P21" s="188">
        <f t="shared" si="4"/>
        <v>0.2601239669421488</v>
      </c>
      <c r="Q21" s="27">
        <v>724</v>
      </c>
      <c r="R21" s="190">
        <f t="shared" si="5"/>
        <v>0.14958677685950414</v>
      </c>
      <c r="S21" s="26">
        <v>609</v>
      </c>
      <c r="T21" s="188">
        <f t="shared" si="6"/>
        <v>0.12582644628099174</v>
      </c>
      <c r="U21" s="189">
        <v>554</v>
      </c>
      <c r="V21" s="188">
        <f t="shared" si="7"/>
        <v>0.11446280991735537</v>
      </c>
      <c r="W21" s="35"/>
      <c r="X21" s="14"/>
    </row>
    <row r="22" spans="1:24" s="11" customFormat="1" ht="16.5" customHeight="1">
      <c r="A22" s="186" t="s">
        <v>8</v>
      </c>
      <c r="B22" s="187">
        <f>'介護保険第一号被保険者データ '!B22</f>
        <v>35467</v>
      </c>
      <c r="C22" s="63">
        <v>5649</v>
      </c>
      <c r="D22" s="188">
        <f t="shared" si="0"/>
        <v>0.15927481884568753</v>
      </c>
      <c r="E22" s="232">
        <v>1079</v>
      </c>
      <c r="F22" s="190">
        <f t="shared" si="1"/>
        <v>0.19100725792175607</v>
      </c>
      <c r="G22" s="233">
        <v>887</v>
      </c>
      <c r="H22" s="190">
        <f t="shared" si="2"/>
        <v>0.1570189414055585</v>
      </c>
      <c r="I22" s="291">
        <f t="shared" si="8"/>
        <v>1966</v>
      </c>
      <c r="J22" s="288">
        <f t="shared" si="9"/>
        <v>0.34802619932731454</v>
      </c>
      <c r="K22" s="232">
        <v>706</v>
      </c>
      <c r="L22" s="190">
        <f t="shared" si="3"/>
        <v>0.1249778721897681</v>
      </c>
      <c r="M22" s="192">
        <f t="shared" si="10"/>
        <v>2672</v>
      </c>
      <c r="N22" s="193">
        <f t="shared" si="11"/>
        <v>0.4730040715170827</v>
      </c>
      <c r="O22" s="27">
        <v>876</v>
      </c>
      <c r="P22" s="188">
        <f t="shared" si="4"/>
        <v>0.15507169410515134</v>
      </c>
      <c r="Q22" s="27">
        <v>848</v>
      </c>
      <c r="R22" s="190">
        <f t="shared" si="5"/>
        <v>0.15011506461320587</v>
      </c>
      <c r="S22" s="26">
        <v>653</v>
      </c>
      <c r="T22" s="188">
        <f t="shared" si="6"/>
        <v>0.11559568065144274</v>
      </c>
      <c r="U22" s="189">
        <v>600</v>
      </c>
      <c r="V22" s="188">
        <f t="shared" si="7"/>
        <v>0.10621348911311737</v>
      </c>
      <c r="W22" s="35"/>
      <c r="X22" s="14"/>
    </row>
    <row r="23" spans="1:24" s="11" customFormat="1" ht="16.5" customHeight="1">
      <c r="A23" s="186" t="s">
        <v>40</v>
      </c>
      <c r="B23" s="187">
        <f>'介護保険第一号被保険者データ '!B23</f>
        <v>14604</v>
      </c>
      <c r="C23" s="63">
        <v>2626</v>
      </c>
      <c r="D23" s="188">
        <f t="shared" si="0"/>
        <v>0.17981374965762806</v>
      </c>
      <c r="E23" s="189">
        <v>393</v>
      </c>
      <c r="F23" s="190">
        <f t="shared" si="1"/>
        <v>0.14965727341964966</v>
      </c>
      <c r="G23" s="191">
        <v>576</v>
      </c>
      <c r="H23" s="190">
        <f t="shared" si="2"/>
        <v>0.21934501142421933</v>
      </c>
      <c r="I23" s="291">
        <f t="shared" si="8"/>
        <v>969</v>
      </c>
      <c r="J23" s="288">
        <f t="shared" si="9"/>
        <v>0.369002284843869</v>
      </c>
      <c r="K23" s="189">
        <v>333</v>
      </c>
      <c r="L23" s="190">
        <f t="shared" si="3"/>
        <v>0.1268088347296268</v>
      </c>
      <c r="M23" s="192">
        <f t="shared" si="10"/>
        <v>1302</v>
      </c>
      <c r="N23" s="193">
        <f t="shared" si="11"/>
        <v>0.49581111957349583</v>
      </c>
      <c r="O23" s="27">
        <v>548</v>
      </c>
      <c r="P23" s="188">
        <f t="shared" si="4"/>
        <v>0.2086824067022087</v>
      </c>
      <c r="Q23" s="27">
        <v>316</v>
      </c>
      <c r="R23" s="190">
        <f t="shared" si="5"/>
        <v>0.12033511043412033</v>
      </c>
      <c r="S23" s="26">
        <v>316</v>
      </c>
      <c r="T23" s="188">
        <f t="shared" si="6"/>
        <v>0.12033511043412033</v>
      </c>
      <c r="U23" s="189">
        <v>220</v>
      </c>
      <c r="V23" s="188">
        <f t="shared" si="7"/>
        <v>0.08377760853008377</v>
      </c>
      <c r="W23" s="36"/>
      <c r="X23" s="14"/>
    </row>
    <row r="24" spans="1:24" s="11" customFormat="1" ht="16.5" customHeight="1">
      <c r="A24" s="186" t="s">
        <v>12</v>
      </c>
      <c r="B24" s="187">
        <f>'介護保険第一号被保険者データ '!B24</f>
        <v>13083</v>
      </c>
      <c r="C24" s="63">
        <v>2339</v>
      </c>
      <c r="D24" s="188">
        <f>C24/B24</f>
        <v>0.17878162500955438</v>
      </c>
      <c r="E24" s="189">
        <v>418</v>
      </c>
      <c r="F24" s="190">
        <f>E24/C24</f>
        <v>0.17870884993587002</v>
      </c>
      <c r="G24" s="191">
        <v>393</v>
      </c>
      <c r="H24" s="190">
        <f>G24/C24</f>
        <v>0.16802052159042324</v>
      </c>
      <c r="I24" s="291">
        <f t="shared" si="8"/>
        <v>811</v>
      </c>
      <c r="J24" s="288">
        <f t="shared" si="9"/>
        <v>0.3467293715262933</v>
      </c>
      <c r="K24" s="189">
        <v>333</v>
      </c>
      <c r="L24" s="190">
        <f>K24/C24</f>
        <v>0.142368533561351</v>
      </c>
      <c r="M24" s="192">
        <f t="shared" si="10"/>
        <v>1144</v>
      </c>
      <c r="N24" s="193">
        <f t="shared" si="11"/>
        <v>0.4890979050876443</v>
      </c>
      <c r="O24" s="27">
        <v>432</v>
      </c>
      <c r="P24" s="188">
        <f>O24/C24</f>
        <v>0.18469431380932022</v>
      </c>
      <c r="Q24" s="27">
        <v>267</v>
      </c>
      <c r="R24" s="190">
        <f>Q24/C24</f>
        <v>0.11415134672937152</v>
      </c>
      <c r="S24" s="26">
        <v>281</v>
      </c>
      <c r="T24" s="188">
        <f>S24/C24</f>
        <v>0.12013681060282172</v>
      </c>
      <c r="U24" s="189">
        <v>215</v>
      </c>
      <c r="V24" s="188">
        <f>U24/C24</f>
        <v>0.09191962377084224</v>
      </c>
      <c r="W24" s="35"/>
      <c r="X24" s="14"/>
    </row>
    <row r="25" spans="1:24" s="11" customFormat="1" ht="16.5" customHeight="1">
      <c r="A25" s="186" t="s">
        <v>15</v>
      </c>
      <c r="B25" s="187">
        <f>'介護保険第一号被保険者データ '!B25</f>
        <v>4273</v>
      </c>
      <c r="C25" s="26">
        <v>803</v>
      </c>
      <c r="D25" s="188">
        <f t="shared" si="0"/>
        <v>0.1879241750526562</v>
      </c>
      <c r="E25" s="189">
        <v>101</v>
      </c>
      <c r="F25" s="190">
        <f t="shared" si="1"/>
        <v>0.12577833125778332</v>
      </c>
      <c r="G25" s="191">
        <v>95</v>
      </c>
      <c r="H25" s="190">
        <f t="shared" si="2"/>
        <v>0.11830635118306351</v>
      </c>
      <c r="I25" s="291">
        <f t="shared" si="8"/>
        <v>196</v>
      </c>
      <c r="J25" s="288">
        <f t="shared" si="9"/>
        <v>0.24408468244084683</v>
      </c>
      <c r="K25" s="189">
        <v>175</v>
      </c>
      <c r="L25" s="190">
        <f t="shared" si="3"/>
        <v>0.21793275217932753</v>
      </c>
      <c r="M25" s="192">
        <f t="shared" si="10"/>
        <v>371</v>
      </c>
      <c r="N25" s="193">
        <f t="shared" si="11"/>
        <v>0.46201743462017436</v>
      </c>
      <c r="O25" s="27">
        <v>134</v>
      </c>
      <c r="P25" s="188">
        <f t="shared" si="4"/>
        <v>0.16687422166874222</v>
      </c>
      <c r="Q25" s="27">
        <v>136</v>
      </c>
      <c r="R25" s="190">
        <f t="shared" si="5"/>
        <v>0.16936488169364883</v>
      </c>
      <c r="S25" s="26">
        <v>87</v>
      </c>
      <c r="T25" s="188">
        <f t="shared" si="6"/>
        <v>0.10834371108343711</v>
      </c>
      <c r="U25" s="189">
        <v>75</v>
      </c>
      <c r="V25" s="188">
        <f t="shared" si="7"/>
        <v>0.09339975093399751</v>
      </c>
      <c r="W25" s="35"/>
      <c r="X25" s="14"/>
    </row>
    <row r="26" spans="1:24" s="11" customFormat="1" ht="16.5" customHeight="1">
      <c r="A26" s="186" t="s">
        <v>17</v>
      </c>
      <c r="B26" s="187">
        <f>'介護保険第一号被保険者データ '!B26</f>
        <v>1742</v>
      </c>
      <c r="C26" s="26">
        <v>319</v>
      </c>
      <c r="D26" s="188">
        <f t="shared" si="0"/>
        <v>0.18312284730195177</v>
      </c>
      <c r="E26" s="189">
        <v>32</v>
      </c>
      <c r="F26" s="190">
        <f t="shared" si="1"/>
        <v>0.10031347962382445</v>
      </c>
      <c r="G26" s="191">
        <v>39</v>
      </c>
      <c r="H26" s="190">
        <f t="shared" si="2"/>
        <v>0.12225705329153605</v>
      </c>
      <c r="I26" s="291">
        <f t="shared" si="8"/>
        <v>71</v>
      </c>
      <c r="J26" s="288">
        <f t="shared" si="9"/>
        <v>0.2225705329153605</v>
      </c>
      <c r="K26" s="189">
        <v>47</v>
      </c>
      <c r="L26" s="190">
        <f t="shared" si="3"/>
        <v>0.14733542319749215</v>
      </c>
      <c r="M26" s="192">
        <f t="shared" si="10"/>
        <v>118</v>
      </c>
      <c r="N26" s="193">
        <f t="shared" si="11"/>
        <v>0.36990595611285265</v>
      </c>
      <c r="O26" s="27">
        <v>61</v>
      </c>
      <c r="P26" s="188">
        <f t="shared" si="4"/>
        <v>0.19122257053291536</v>
      </c>
      <c r="Q26" s="27">
        <v>51</v>
      </c>
      <c r="R26" s="190">
        <f t="shared" si="5"/>
        <v>0.15987460815047022</v>
      </c>
      <c r="S26" s="26">
        <v>52</v>
      </c>
      <c r="T26" s="188">
        <f t="shared" si="6"/>
        <v>0.16300940438871472</v>
      </c>
      <c r="U26" s="189">
        <v>37</v>
      </c>
      <c r="V26" s="188">
        <f t="shared" si="7"/>
        <v>0.11598746081504702</v>
      </c>
      <c r="W26" s="35"/>
      <c r="X26" s="14"/>
    </row>
    <row r="27" spans="1:24" s="11" customFormat="1" ht="16.5" customHeight="1">
      <c r="A27" s="186" t="s">
        <v>16</v>
      </c>
      <c r="B27" s="187">
        <f>'介護保険第一号被保険者データ '!B27</f>
        <v>9159</v>
      </c>
      <c r="C27" s="408">
        <v>1583</v>
      </c>
      <c r="D27" s="188">
        <f>C27/B27</f>
        <v>0.17283546238672345</v>
      </c>
      <c r="E27" s="189">
        <v>227</v>
      </c>
      <c r="F27" s="190">
        <f>E27/C27</f>
        <v>0.14339861023373343</v>
      </c>
      <c r="G27" s="191">
        <v>198</v>
      </c>
      <c r="H27" s="190">
        <f>G27/C27</f>
        <v>0.12507896399241947</v>
      </c>
      <c r="I27" s="291">
        <f t="shared" si="8"/>
        <v>425</v>
      </c>
      <c r="J27" s="288">
        <f t="shared" si="9"/>
        <v>0.26847757422615287</v>
      </c>
      <c r="K27" s="189">
        <v>323</v>
      </c>
      <c r="L27" s="190">
        <f>K27/C27</f>
        <v>0.2040429564118762</v>
      </c>
      <c r="M27" s="192">
        <f t="shared" si="10"/>
        <v>748</v>
      </c>
      <c r="N27" s="193">
        <f t="shared" si="11"/>
        <v>0.47252053063802907</v>
      </c>
      <c r="O27" s="27">
        <v>286</v>
      </c>
      <c r="P27" s="188">
        <f>O27/C27</f>
        <v>0.180669614655717</v>
      </c>
      <c r="Q27" s="27">
        <v>228</v>
      </c>
      <c r="R27" s="190">
        <f>Q27/C27</f>
        <v>0.14403032217308906</v>
      </c>
      <c r="S27" s="26">
        <v>186</v>
      </c>
      <c r="T27" s="188">
        <f>S27/C27</f>
        <v>0.11749842072015161</v>
      </c>
      <c r="U27" s="189">
        <v>135</v>
      </c>
      <c r="V27" s="188">
        <f>U27/C27</f>
        <v>0.08528111181301326</v>
      </c>
      <c r="W27" s="35"/>
      <c r="X27" s="14"/>
    </row>
    <row r="28" spans="1:24" s="11" customFormat="1" ht="16.5" customHeight="1">
      <c r="A28" s="186" t="s">
        <v>18</v>
      </c>
      <c r="B28" s="187">
        <f>'介護保険第一号被保険者データ '!B28</f>
        <v>5210</v>
      </c>
      <c r="C28" s="253">
        <v>1199</v>
      </c>
      <c r="D28" s="188">
        <f t="shared" si="0"/>
        <v>0.23013435700575816</v>
      </c>
      <c r="E28" s="189">
        <v>198</v>
      </c>
      <c r="F28" s="190">
        <f t="shared" si="1"/>
        <v>0.1651376146788991</v>
      </c>
      <c r="G28" s="191">
        <v>265</v>
      </c>
      <c r="H28" s="190">
        <f t="shared" si="2"/>
        <v>0.22101751459549623</v>
      </c>
      <c r="I28" s="291">
        <f t="shared" si="8"/>
        <v>463</v>
      </c>
      <c r="J28" s="288">
        <f t="shared" si="9"/>
        <v>0.3861551292743953</v>
      </c>
      <c r="K28" s="189">
        <v>119</v>
      </c>
      <c r="L28" s="190">
        <f t="shared" si="3"/>
        <v>0.09924937447873228</v>
      </c>
      <c r="M28" s="192">
        <f t="shared" si="10"/>
        <v>582</v>
      </c>
      <c r="N28" s="193">
        <f t="shared" si="11"/>
        <v>0.4854045037531276</v>
      </c>
      <c r="O28" s="27">
        <v>247</v>
      </c>
      <c r="P28" s="188">
        <f t="shared" si="4"/>
        <v>0.20600500417014178</v>
      </c>
      <c r="Q28" s="27">
        <v>132</v>
      </c>
      <c r="R28" s="190">
        <f t="shared" si="5"/>
        <v>0.11009174311926606</v>
      </c>
      <c r="S28" s="26">
        <v>126</v>
      </c>
      <c r="T28" s="188">
        <f t="shared" si="6"/>
        <v>0.10508757297748124</v>
      </c>
      <c r="U28" s="189">
        <v>112</v>
      </c>
      <c r="V28" s="188">
        <f t="shared" si="7"/>
        <v>0.09341117597998332</v>
      </c>
      <c r="W28" s="35"/>
      <c r="X28" s="14"/>
    </row>
    <row r="29" spans="1:24" s="11" customFormat="1" ht="16.5" customHeight="1">
      <c r="A29" s="186" t="s">
        <v>234</v>
      </c>
      <c r="B29" s="187">
        <f>'介護保険第一号被保険者データ '!B29</f>
        <v>76375</v>
      </c>
      <c r="C29" s="63">
        <v>13645</v>
      </c>
      <c r="D29" s="188">
        <f>C29/B29</f>
        <v>0.17865793780687397</v>
      </c>
      <c r="E29" s="232">
        <v>1389</v>
      </c>
      <c r="F29" s="190">
        <f>E29/C29</f>
        <v>0.10179552949798461</v>
      </c>
      <c r="G29" s="233">
        <v>1914</v>
      </c>
      <c r="H29" s="190">
        <f>G29/C29</f>
        <v>0.14027116159765482</v>
      </c>
      <c r="I29" s="291">
        <f t="shared" si="8"/>
        <v>3303</v>
      </c>
      <c r="J29" s="288">
        <f t="shared" si="9"/>
        <v>0.24206669109563944</v>
      </c>
      <c r="K29" s="232">
        <v>1977</v>
      </c>
      <c r="L29" s="190">
        <f>K29/C29</f>
        <v>0.14488823744961524</v>
      </c>
      <c r="M29" s="192">
        <f t="shared" si="10"/>
        <v>5280</v>
      </c>
      <c r="N29" s="193">
        <f t="shared" si="11"/>
        <v>0.38695492854525465</v>
      </c>
      <c r="O29" s="65">
        <v>3232</v>
      </c>
      <c r="P29" s="188">
        <f>O29/C29</f>
        <v>0.2368633198973983</v>
      </c>
      <c r="Q29" s="416">
        <v>1930</v>
      </c>
      <c r="R29" s="190">
        <f>Q29/C29</f>
        <v>0.1414437522902162</v>
      </c>
      <c r="S29" s="408">
        <v>1603</v>
      </c>
      <c r="T29" s="188">
        <f>S29/C29</f>
        <v>0.11747893001099304</v>
      </c>
      <c r="U29" s="189">
        <v>1600</v>
      </c>
      <c r="V29" s="188">
        <f>U29/C29</f>
        <v>0.11725906925613779</v>
      </c>
      <c r="W29" s="35"/>
      <c r="X29" s="14"/>
    </row>
    <row r="30" spans="1:24" s="11" customFormat="1" ht="16.5" customHeight="1">
      <c r="A30" s="186" t="s">
        <v>29</v>
      </c>
      <c r="B30" s="187">
        <f>'介護保険第一号被保険者データ '!B30</f>
        <v>84624</v>
      </c>
      <c r="C30" s="63">
        <v>14823</v>
      </c>
      <c r="D30" s="188">
        <f>C30/B30</f>
        <v>0.17516307430516165</v>
      </c>
      <c r="E30" s="232">
        <v>1776</v>
      </c>
      <c r="F30" s="190">
        <f>E30/C30</f>
        <v>0.11981380287391216</v>
      </c>
      <c r="G30" s="233">
        <v>2782</v>
      </c>
      <c r="H30" s="190">
        <f>G30/C30</f>
        <v>0.1876813060783917</v>
      </c>
      <c r="I30" s="291">
        <f t="shared" si="8"/>
        <v>4558</v>
      </c>
      <c r="J30" s="288">
        <f t="shared" si="9"/>
        <v>0.30749510895230386</v>
      </c>
      <c r="K30" s="232">
        <v>1622</v>
      </c>
      <c r="L30" s="190">
        <f>K30/C30</f>
        <v>0.10942454294002564</v>
      </c>
      <c r="M30" s="192">
        <f t="shared" si="10"/>
        <v>6180</v>
      </c>
      <c r="N30" s="193">
        <f t="shared" si="11"/>
        <v>0.4169196518923295</v>
      </c>
      <c r="O30" s="65">
        <v>3366</v>
      </c>
      <c r="P30" s="188">
        <f>O30/C30</f>
        <v>0.2270795385549484</v>
      </c>
      <c r="Q30" s="65">
        <v>2063</v>
      </c>
      <c r="R30" s="190">
        <f>Q30/C30</f>
        <v>0.13917560547797342</v>
      </c>
      <c r="S30" s="408">
        <v>1729</v>
      </c>
      <c r="T30" s="188">
        <f>S30/C30</f>
        <v>0.11664305471227147</v>
      </c>
      <c r="U30" s="189">
        <v>1485</v>
      </c>
      <c r="V30" s="188">
        <f>U30/C30</f>
        <v>0.10018214936247723</v>
      </c>
      <c r="W30" s="35"/>
      <c r="X30" s="14"/>
    </row>
    <row r="31" spans="1:24" s="11" customFormat="1" ht="16.5" customHeight="1">
      <c r="A31" s="186" t="s">
        <v>7</v>
      </c>
      <c r="B31" s="187">
        <f>'介護保険第一号被保険者データ '!B31</f>
        <v>56439</v>
      </c>
      <c r="C31" s="63">
        <v>8376</v>
      </c>
      <c r="D31" s="188">
        <f t="shared" si="0"/>
        <v>0.1484080157338011</v>
      </c>
      <c r="E31" s="232">
        <v>1148</v>
      </c>
      <c r="F31" s="190">
        <f t="shared" si="1"/>
        <v>0.13705826170009552</v>
      </c>
      <c r="G31" s="233">
        <v>1128</v>
      </c>
      <c r="H31" s="190">
        <f t="shared" si="2"/>
        <v>0.1346704871060172</v>
      </c>
      <c r="I31" s="291">
        <f t="shared" si="8"/>
        <v>2276</v>
      </c>
      <c r="J31" s="288">
        <f t="shared" si="9"/>
        <v>0.2717287488061127</v>
      </c>
      <c r="K31" s="232">
        <v>1479</v>
      </c>
      <c r="L31" s="190">
        <f t="shared" si="3"/>
        <v>0.1765759312320917</v>
      </c>
      <c r="M31" s="192">
        <f t="shared" si="10"/>
        <v>3755</v>
      </c>
      <c r="N31" s="193">
        <f t="shared" si="11"/>
        <v>0.4483046800382044</v>
      </c>
      <c r="O31" s="65">
        <v>1626</v>
      </c>
      <c r="P31" s="188">
        <f t="shared" si="4"/>
        <v>0.19412607449856734</v>
      </c>
      <c r="Q31" s="234">
        <v>1123</v>
      </c>
      <c r="R31" s="190">
        <f t="shared" si="5"/>
        <v>0.1340735434574976</v>
      </c>
      <c r="S31" s="26">
        <v>1026</v>
      </c>
      <c r="T31" s="188">
        <f t="shared" si="6"/>
        <v>0.12249283667621777</v>
      </c>
      <c r="U31" s="189">
        <v>846</v>
      </c>
      <c r="V31" s="188">
        <f t="shared" si="7"/>
        <v>0.1010028653295129</v>
      </c>
      <c r="W31" s="35"/>
      <c r="X31" s="14"/>
    </row>
    <row r="32" spans="1:24" s="11" customFormat="1" ht="16.5" customHeight="1">
      <c r="A32" s="186" t="s">
        <v>30</v>
      </c>
      <c r="B32" s="187">
        <f>'介護保険第一号被保険者データ '!B32</f>
        <v>26846</v>
      </c>
      <c r="C32" s="63">
        <v>5053</v>
      </c>
      <c r="D32" s="188">
        <f t="shared" si="0"/>
        <v>0.18822170900692842</v>
      </c>
      <c r="E32" s="232">
        <v>870</v>
      </c>
      <c r="F32" s="190">
        <f t="shared" si="1"/>
        <v>0.172174945576885</v>
      </c>
      <c r="G32" s="233">
        <v>809</v>
      </c>
      <c r="H32" s="190">
        <f t="shared" si="2"/>
        <v>0.16010290916287354</v>
      </c>
      <c r="I32" s="291">
        <f t="shared" si="8"/>
        <v>1679</v>
      </c>
      <c r="J32" s="288">
        <f t="shared" si="9"/>
        <v>0.33227785473975857</v>
      </c>
      <c r="K32" s="232">
        <v>571</v>
      </c>
      <c r="L32" s="190">
        <f t="shared" si="3"/>
        <v>0.11300217692459925</v>
      </c>
      <c r="M32" s="192">
        <f t="shared" si="10"/>
        <v>2250</v>
      </c>
      <c r="N32" s="193">
        <f t="shared" si="11"/>
        <v>0.4452800316643578</v>
      </c>
      <c r="O32" s="65">
        <v>870</v>
      </c>
      <c r="P32" s="188">
        <f t="shared" si="4"/>
        <v>0.172174945576885</v>
      </c>
      <c r="Q32" s="234">
        <v>605</v>
      </c>
      <c r="R32" s="190">
        <f t="shared" si="5"/>
        <v>0.11973085295863843</v>
      </c>
      <c r="S32" s="26">
        <v>541</v>
      </c>
      <c r="T32" s="188">
        <f t="shared" si="6"/>
        <v>0.10706510983574115</v>
      </c>
      <c r="U32" s="189">
        <v>786</v>
      </c>
      <c r="V32" s="188">
        <f t="shared" si="7"/>
        <v>0.15555115772808234</v>
      </c>
      <c r="W32" s="35"/>
      <c r="X32" s="14"/>
    </row>
    <row r="33" spans="1:24" s="11" customFormat="1" ht="16.5" customHeight="1">
      <c r="A33" s="186" t="s">
        <v>31</v>
      </c>
      <c r="B33" s="187">
        <f>'介護保険第一号被保険者データ '!B33</f>
        <v>16834</v>
      </c>
      <c r="C33" s="63">
        <v>2505</v>
      </c>
      <c r="D33" s="188">
        <f t="shared" si="0"/>
        <v>0.14880598788166804</v>
      </c>
      <c r="E33" s="232">
        <v>447</v>
      </c>
      <c r="F33" s="190">
        <f t="shared" si="1"/>
        <v>0.1784431137724551</v>
      </c>
      <c r="G33" s="233">
        <v>331</v>
      </c>
      <c r="H33" s="190">
        <f t="shared" si="2"/>
        <v>0.13213572854291417</v>
      </c>
      <c r="I33" s="291">
        <f t="shared" si="8"/>
        <v>778</v>
      </c>
      <c r="J33" s="288">
        <f t="shared" si="9"/>
        <v>0.31057884231536925</v>
      </c>
      <c r="K33" s="232">
        <v>485</v>
      </c>
      <c r="L33" s="190">
        <f t="shared" si="3"/>
        <v>0.1936127744510978</v>
      </c>
      <c r="M33" s="192">
        <f t="shared" si="10"/>
        <v>1263</v>
      </c>
      <c r="N33" s="193">
        <f t="shared" si="11"/>
        <v>0.5041916167664671</v>
      </c>
      <c r="O33" s="65">
        <v>375</v>
      </c>
      <c r="P33" s="188">
        <f t="shared" si="4"/>
        <v>0.1497005988023952</v>
      </c>
      <c r="Q33" s="234">
        <v>282</v>
      </c>
      <c r="R33" s="190">
        <f t="shared" si="5"/>
        <v>0.1125748502994012</v>
      </c>
      <c r="S33" s="26">
        <v>291</v>
      </c>
      <c r="T33" s="188">
        <f t="shared" si="6"/>
        <v>0.11616766467065869</v>
      </c>
      <c r="U33" s="189">
        <v>294</v>
      </c>
      <c r="V33" s="188">
        <f t="shared" si="7"/>
        <v>0.11736526946107785</v>
      </c>
      <c r="W33" s="35"/>
      <c r="X33" s="14"/>
    </row>
    <row r="34" spans="1:24" s="11" customFormat="1" ht="16.5" customHeight="1">
      <c r="A34" s="186" t="s">
        <v>32</v>
      </c>
      <c r="B34" s="187">
        <f>'介護保険第一号被保険者データ '!B34</f>
        <v>30134</v>
      </c>
      <c r="C34" s="63">
        <v>5121</v>
      </c>
      <c r="D34" s="188">
        <f t="shared" si="0"/>
        <v>0.16994093051038694</v>
      </c>
      <c r="E34" s="232">
        <v>836</v>
      </c>
      <c r="F34" s="190">
        <f t="shared" si="1"/>
        <v>0.16324936535832846</v>
      </c>
      <c r="G34" s="233">
        <v>766</v>
      </c>
      <c r="H34" s="190">
        <f t="shared" si="2"/>
        <v>0.1495801601249756</v>
      </c>
      <c r="I34" s="291">
        <f t="shared" si="8"/>
        <v>1602</v>
      </c>
      <c r="J34" s="288">
        <f t="shared" si="9"/>
        <v>0.31282952548330406</v>
      </c>
      <c r="K34" s="232">
        <v>1036</v>
      </c>
      <c r="L34" s="190">
        <f t="shared" si="3"/>
        <v>0.20230423745362233</v>
      </c>
      <c r="M34" s="192">
        <f t="shared" si="10"/>
        <v>2638</v>
      </c>
      <c r="N34" s="193">
        <f t="shared" si="11"/>
        <v>0.5151337629369264</v>
      </c>
      <c r="O34" s="65">
        <v>799</v>
      </c>
      <c r="P34" s="188">
        <f t="shared" si="4"/>
        <v>0.15602421402069908</v>
      </c>
      <c r="Q34" s="234">
        <v>640</v>
      </c>
      <c r="R34" s="190">
        <f t="shared" si="5"/>
        <v>0.12497559070494044</v>
      </c>
      <c r="S34" s="26">
        <v>575</v>
      </c>
      <c r="T34" s="188">
        <f t="shared" si="6"/>
        <v>0.11228275727396993</v>
      </c>
      <c r="U34" s="189">
        <v>469</v>
      </c>
      <c r="V34" s="188">
        <f t="shared" si="7"/>
        <v>0.09158367506346417</v>
      </c>
      <c r="W34" s="35"/>
      <c r="X34" s="14"/>
    </row>
    <row r="35" spans="1:24" s="11" customFormat="1" ht="16.5" customHeight="1">
      <c r="A35" s="186" t="s">
        <v>34</v>
      </c>
      <c r="B35" s="187">
        <f>'介護保険第一号被保険者データ '!B35</f>
        <v>26634</v>
      </c>
      <c r="C35" s="63">
        <v>5447</v>
      </c>
      <c r="D35" s="188">
        <f t="shared" si="0"/>
        <v>0.20451302845986333</v>
      </c>
      <c r="E35" s="232">
        <v>979</v>
      </c>
      <c r="F35" s="190">
        <f t="shared" si="1"/>
        <v>0.17973196254819165</v>
      </c>
      <c r="G35" s="233">
        <v>919</v>
      </c>
      <c r="H35" s="190">
        <f t="shared" si="2"/>
        <v>0.16871672480264366</v>
      </c>
      <c r="I35" s="291">
        <f t="shared" si="8"/>
        <v>1898</v>
      </c>
      <c r="J35" s="288">
        <f t="shared" si="9"/>
        <v>0.34844868735083534</v>
      </c>
      <c r="K35" s="232">
        <v>526</v>
      </c>
      <c r="L35" s="190">
        <f t="shared" si="3"/>
        <v>0.0965669175693042</v>
      </c>
      <c r="M35" s="192">
        <f t="shared" si="10"/>
        <v>2424</v>
      </c>
      <c r="N35" s="193">
        <f t="shared" si="11"/>
        <v>0.44501560492013953</v>
      </c>
      <c r="O35" s="65">
        <v>1102</v>
      </c>
      <c r="P35" s="188">
        <f t="shared" si="4"/>
        <v>0.20231319992656507</v>
      </c>
      <c r="Q35" s="234">
        <v>680</v>
      </c>
      <c r="R35" s="190">
        <f t="shared" si="5"/>
        <v>0.12483936111621076</v>
      </c>
      <c r="S35" s="26">
        <v>679</v>
      </c>
      <c r="T35" s="188">
        <f t="shared" si="6"/>
        <v>0.12465577382045162</v>
      </c>
      <c r="U35" s="189">
        <v>562</v>
      </c>
      <c r="V35" s="188">
        <f t="shared" si="7"/>
        <v>0.103176060216633</v>
      </c>
      <c r="W35" s="35"/>
      <c r="X35" s="14"/>
    </row>
    <row r="36" spans="1:24" s="11" customFormat="1" ht="16.5" customHeight="1">
      <c r="A36" s="186" t="s">
        <v>33</v>
      </c>
      <c r="B36" s="187">
        <f>'介護保険第一号被保険者データ '!B36</f>
        <v>15171</v>
      </c>
      <c r="C36" s="63">
        <v>2967</v>
      </c>
      <c r="D36" s="188">
        <f>C36/B36</f>
        <v>0.19557049634170456</v>
      </c>
      <c r="E36" s="232">
        <v>519</v>
      </c>
      <c r="F36" s="190">
        <f>E36/C36</f>
        <v>0.17492416582406473</v>
      </c>
      <c r="G36" s="233">
        <v>464</v>
      </c>
      <c r="H36" s="190">
        <f>G36/C36</f>
        <v>0.15638692281766095</v>
      </c>
      <c r="I36" s="291">
        <f t="shared" si="8"/>
        <v>983</v>
      </c>
      <c r="J36" s="288">
        <f t="shared" si="9"/>
        <v>0.33131108864172565</v>
      </c>
      <c r="K36" s="232">
        <v>382</v>
      </c>
      <c r="L36" s="190">
        <f>K36/C36</f>
        <v>0.1287495786990226</v>
      </c>
      <c r="M36" s="192">
        <f t="shared" si="10"/>
        <v>1365</v>
      </c>
      <c r="N36" s="193">
        <f t="shared" si="11"/>
        <v>0.46006066734074824</v>
      </c>
      <c r="O36" s="65">
        <v>517</v>
      </c>
      <c r="P36" s="188">
        <f>O36/C36</f>
        <v>0.17425008426019548</v>
      </c>
      <c r="Q36" s="234">
        <v>332</v>
      </c>
      <c r="R36" s="190">
        <f>Q36/C36</f>
        <v>0.11189753960229187</v>
      </c>
      <c r="S36" s="26">
        <v>409</v>
      </c>
      <c r="T36" s="188">
        <f>S36/C36</f>
        <v>0.13784967981125718</v>
      </c>
      <c r="U36" s="189">
        <v>344</v>
      </c>
      <c r="V36" s="188">
        <f>U36/C36</f>
        <v>0.11594202898550725</v>
      </c>
      <c r="W36" s="35"/>
      <c r="X36" s="14"/>
    </row>
    <row r="37" spans="1:24" s="11" customFormat="1" ht="16.5" customHeight="1">
      <c r="A37" s="186" t="s">
        <v>6</v>
      </c>
      <c r="B37" s="187">
        <f>'介護保険第一号被保険者データ '!B37</f>
        <v>26316</v>
      </c>
      <c r="C37" s="63">
        <v>4853</v>
      </c>
      <c r="D37" s="188">
        <f>C37/B37</f>
        <v>0.1844125246998024</v>
      </c>
      <c r="E37" s="232">
        <v>655</v>
      </c>
      <c r="F37" s="190">
        <f>E37/C37</f>
        <v>0.13496806099320008</v>
      </c>
      <c r="G37" s="233">
        <v>767</v>
      </c>
      <c r="H37" s="190">
        <f>G37/C37</f>
        <v>0.15804656913249537</v>
      </c>
      <c r="I37" s="291">
        <f t="shared" si="8"/>
        <v>1422</v>
      </c>
      <c r="J37" s="288">
        <f t="shared" si="9"/>
        <v>0.29301463012569545</v>
      </c>
      <c r="K37" s="232">
        <v>679</v>
      </c>
      <c r="L37" s="190">
        <f>K37/C37</f>
        <v>0.13991345559447765</v>
      </c>
      <c r="M37" s="192">
        <f t="shared" si="10"/>
        <v>2101</v>
      </c>
      <c r="N37" s="193">
        <f t="shared" si="11"/>
        <v>0.4329280857201731</v>
      </c>
      <c r="O37" s="65">
        <v>844</v>
      </c>
      <c r="P37" s="188">
        <f>O37/C37</f>
        <v>0.17391304347826086</v>
      </c>
      <c r="Q37" s="234">
        <v>681</v>
      </c>
      <c r="R37" s="190">
        <f>Q37/C37</f>
        <v>0.14032557181125077</v>
      </c>
      <c r="S37" s="26">
        <v>651</v>
      </c>
      <c r="T37" s="188">
        <f>S37/C37</f>
        <v>0.13414382855965382</v>
      </c>
      <c r="U37" s="189">
        <v>576</v>
      </c>
      <c r="V37" s="188">
        <f>U37/C37</f>
        <v>0.11868947043066144</v>
      </c>
      <c r="W37" s="35"/>
      <c r="X37" s="14"/>
    </row>
    <row r="38" spans="1:24" s="11" customFormat="1" ht="16.5" customHeight="1">
      <c r="A38" s="186" t="s">
        <v>35</v>
      </c>
      <c r="B38" s="187">
        <f>'介護保険第一号被保険者データ '!B38</f>
        <v>27967</v>
      </c>
      <c r="C38" s="63">
        <v>5361</v>
      </c>
      <c r="D38" s="188">
        <f t="shared" si="0"/>
        <v>0.19169020631458505</v>
      </c>
      <c r="E38" s="232">
        <v>826</v>
      </c>
      <c r="F38" s="190">
        <f t="shared" si="1"/>
        <v>0.15407573213952622</v>
      </c>
      <c r="G38" s="233">
        <v>966</v>
      </c>
      <c r="H38" s="190">
        <f t="shared" si="2"/>
        <v>0.18019026301063235</v>
      </c>
      <c r="I38" s="291">
        <f t="shared" si="8"/>
        <v>1792</v>
      </c>
      <c r="J38" s="288">
        <f t="shared" si="9"/>
        <v>0.33426599515015853</v>
      </c>
      <c r="K38" s="232">
        <v>534</v>
      </c>
      <c r="L38" s="190">
        <f t="shared" si="3"/>
        <v>0.09960828203693341</v>
      </c>
      <c r="M38" s="192">
        <f t="shared" si="10"/>
        <v>2326</v>
      </c>
      <c r="N38" s="193">
        <f t="shared" si="11"/>
        <v>0.433874277187092</v>
      </c>
      <c r="O38" s="65">
        <v>1019</v>
      </c>
      <c r="P38" s="188">
        <f t="shared" si="4"/>
        <v>0.19007647826897967</v>
      </c>
      <c r="Q38" s="234">
        <v>781</v>
      </c>
      <c r="R38" s="190">
        <f t="shared" si="5"/>
        <v>0.14568177578809924</v>
      </c>
      <c r="S38" s="26">
        <v>669</v>
      </c>
      <c r="T38" s="188">
        <f t="shared" si="6"/>
        <v>0.12479015109121433</v>
      </c>
      <c r="U38" s="189">
        <v>566</v>
      </c>
      <c r="V38" s="188">
        <f t="shared" si="7"/>
        <v>0.10557731766461481</v>
      </c>
      <c r="W38" s="35"/>
      <c r="X38" s="14"/>
    </row>
    <row r="39" spans="1:24" s="11" customFormat="1" ht="16.5" customHeight="1">
      <c r="A39" s="186" t="s">
        <v>36</v>
      </c>
      <c r="B39" s="187">
        <f>'介護保険第一号被保険者データ '!B39</f>
        <v>12435</v>
      </c>
      <c r="C39" s="63">
        <v>2220</v>
      </c>
      <c r="D39" s="188">
        <f t="shared" si="0"/>
        <v>0.17852834740651388</v>
      </c>
      <c r="E39" s="232">
        <v>161</v>
      </c>
      <c r="F39" s="190">
        <f t="shared" si="1"/>
        <v>0.07252252252252252</v>
      </c>
      <c r="G39" s="233">
        <v>412</v>
      </c>
      <c r="H39" s="190">
        <f t="shared" si="2"/>
        <v>0.18558558558558558</v>
      </c>
      <c r="I39" s="291">
        <f t="shared" si="8"/>
        <v>573</v>
      </c>
      <c r="J39" s="288">
        <f t="shared" si="9"/>
        <v>0.2581081081081081</v>
      </c>
      <c r="K39" s="232">
        <v>335</v>
      </c>
      <c r="L39" s="190">
        <f t="shared" si="3"/>
        <v>0.15090090090090091</v>
      </c>
      <c r="M39" s="192">
        <f t="shared" si="10"/>
        <v>908</v>
      </c>
      <c r="N39" s="193">
        <f t="shared" si="11"/>
        <v>0.409009009009009</v>
      </c>
      <c r="O39" s="65">
        <v>461</v>
      </c>
      <c r="P39" s="188">
        <f t="shared" si="4"/>
        <v>0.20765765765765765</v>
      </c>
      <c r="Q39" s="234">
        <v>356</v>
      </c>
      <c r="R39" s="190">
        <f t="shared" si="5"/>
        <v>0.16036036036036036</v>
      </c>
      <c r="S39" s="26">
        <v>267</v>
      </c>
      <c r="T39" s="188">
        <f t="shared" si="6"/>
        <v>0.12027027027027028</v>
      </c>
      <c r="U39" s="189">
        <v>228</v>
      </c>
      <c r="V39" s="188">
        <f t="shared" si="7"/>
        <v>0.10270270270270271</v>
      </c>
      <c r="W39" s="35"/>
      <c r="X39" s="14"/>
    </row>
    <row r="40" spans="1:24" s="11" customFormat="1" ht="16.5" customHeight="1">
      <c r="A40" s="186" t="s">
        <v>20</v>
      </c>
      <c r="B40" s="187">
        <f>'介護保険第一号被保険者データ '!B40</f>
        <v>4073</v>
      </c>
      <c r="C40" s="63">
        <v>697</v>
      </c>
      <c r="D40" s="188">
        <f>C40/B40</f>
        <v>0.17112693346427696</v>
      </c>
      <c r="E40" s="232">
        <v>62</v>
      </c>
      <c r="F40" s="190">
        <f>E40/C40</f>
        <v>0.08895265423242468</v>
      </c>
      <c r="G40" s="233">
        <v>91</v>
      </c>
      <c r="H40" s="190">
        <f>G40/C40</f>
        <v>0.13055954088952654</v>
      </c>
      <c r="I40" s="291">
        <f t="shared" si="8"/>
        <v>153</v>
      </c>
      <c r="J40" s="288">
        <f t="shared" si="9"/>
        <v>0.21951219512195122</v>
      </c>
      <c r="K40" s="232">
        <v>112</v>
      </c>
      <c r="L40" s="190">
        <f>K40/C40</f>
        <v>0.1606886657101865</v>
      </c>
      <c r="M40" s="192">
        <f t="shared" si="10"/>
        <v>265</v>
      </c>
      <c r="N40" s="193">
        <f t="shared" si="11"/>
        <v>0.3802008608321377</v>
      </c>
      <c r="O40" s="65">
        <v>136</v>
      </c>
      <c r="P40" s="188">
        <f>O40/C40</f>
        <v>0.1951219512195122</v>
      </c>
      <c r="Q40" s="234">
        <v>90</v>
      </c>
      <c r="R40" s="190">
        <f>Q40/C40</f>
        <v>0.1291248206599713</v>
      </c>
      <c r="S40" s="26">
        <v>117</v>
      </c>
      <c r="T40" s="188">
        <f>S40/C40</f>
        <v>0.1678622668579627</v>
      </c>
      <c r="U40" s="189">
        <v>89</v>
      </c>
      <c r="V40" s="188">
        <f>U40/C40</f>
        <v>0.12769010043041606</v>
      </c>
      <c r="W40" s="35"/>
      <c r="X40" s="14"/>
    </row>
    <row r="41" spans="1:24" s="11" customFormat="1" ht="16.5" customHeight="1">
      <c r="A41" s="186" t="s">
        <v>19</v>
      </c>
      <c r="B41" s="187">
        <f>'介護保険第一号被保険者データ '!B41</f>
        <v>2964</v>
      </c>
      <c r="C41" s="63">
        <v>434</v>
      </c>
      <c r="D41" s="188">
        <f t="shared" si="0"/>
        <v>0.14642375168690958</v>
      </c>
      <c r="E41" s="232">
        <v>25</v>
      </c>
      <c r="F41" s="190">
        <f t="shared" si="1"/>
        <v>0.0576036866359447</v>
      </c>
      <c r="G41" s="233">
        <v>27</v>
      </c>
      <c r="H41" s="190">
        <f t="shared" si="2"/>
        <v>0.06221198156682028</v>
      </c>
      <c r="I41" s="291">
        <f t="shared" si="8"/>
        <v>52</v>
      </c>
      <c r="J41" s="288">
        <f t="shared" si="9"/>
        <v>0.11981566820276497</v>
      </c>
      <c r="K41" s="232">
        <v>53</v>
      </c>
      <c r="L41" s="190">
        <f t="shared" si="3"/>
        <v>0.12211981566820276</v>
      </c>
      <c r="M41" s="192">
        <f t="shared" si="10"/>
        <v>105</v>
      </c>
      <c r="N41" s="193">
        <f t="shared" si="11"/>
        <v>0.24193548387096775</v>
      </c>
      <c r="O41" s="65">
        <v>100</v>
      </c>
      <c r="P41" s="188">
        <f t="shared" si="4"/>
        <v>0.2304147465437788</v>
      </c>
      <c r="Q41" s="234">
        <v>93</v>
      </c>
      <c r="R41" s="190">
        <f t="shared" si="5"/>
        <v>0.21428571428571427</v>
      </c>
      <c r="S41" s="26">
        <v>77</v>
      </c>
      <c r="T41" s="188">
        <f t="shared" si="6"/>
        <v>0.1774193548387097</v>
      </c>
      <c r="U41" s="189">
        <v>59</v>
      </c>
      <c r="V41" s="188">
        <f t="shared" si="7"/>
        <v>0.1359447004608295</v>
      </c>
      <c r="W41" s="35"/>
      <c r="X41" s="14"/>
    </row>
    <row r="42" spans="1:24" s="11" customFormat="1" ht="16.5" customHeight="1">
      <c r="A42" s="186" t="s">
        <v>37</v>
      </c>
      <c r="B42" s="187">
        <f>'介護保険第一号被保険者データ '!B42</f>
        <v>1905</v>
      </c>
      <c r="C42" s="63">
        <v>270</v>
      </c>
      <c r="D42" s="188">
        <f>C42/B42</f>
        <v>0.14173228346456693</v>
      </c>
      <c r="E42" s="232">
        <v>20</v>
      </c>
      <c r="F42" s="190">
        <f>E42/C42</f>
        <v>0.07407407407407407</v>
      </c>
      <c r="G42" s="233">
        <v>33</v>
      </c>
      <c r="H42" s="190">
        <f>G42/C42</f>
        <v>0.12222222222222222</v>
      </c>
      <c r="I42" s="291">
        <f t="shared" si="8"/>
        <v>53</v>
      </c>
      <c r="J42" s="288">
        <f t="shared" si="9"/>
        <v>0.1962962962962963</v>
      </c>
      <c r="K42" s="232">
        <v>44</v>
      </c>
      <c r="L42" s="190">
        <f>K42/C42</f>
        <v>0.16296296296296298</v>
      </c>
      <c r="M42" s="192">
        <f t="shared" si="10"/>
        <v>97</v>
      </c>
      <c r="N42" s="193">
        <f t="shared" si="11"/>
        <v>0.3592592592592593</v>
      </c>
      <c r="O42" s="65">
        <v>49</v>
      </c>
      <c r="P42" s="188">
        <f>O42/C42</f>
        <v>0.1814814814814815</v>
      </c>
      <c r="Q42" s="234">
        <v>41</v>
      </c>
      <c r="R42" s="190">
        <f>Q42/C42</f>
        <v>0.15185185185185185</v>
      </c>
      <c r="S42" s="26">
        <v>39</v>
      </c>
      <c r="T42" s="188">
        <f>S42/C42</f>
        <v>0.14444444444444443</v>
      </c>
      <c r="U42" s="189">
        <v>44</v>
      </c>
      <c r="V42" s="188">
        <f>U42/C42</f>
        <v>0.16296296296296298</v>
      </c>
      <c r="W42" s="35"/>
      <c r="X42" s="14"/>
    </row>
    <row r="43" spans="1:24" s="11" customFormat="1" ht="16.5" customHeight="1">
      <c r="A43" s="186" t="s">
        <v>11</v>
      </c>
      <c r="B43" s="187">
        <f>'介護保険第一号被保険者データ '!B43</f>
        <v>113860</v>
      </c>
      <c r="C43" s="63">
        <v>21731</v>
      </c>
      <c r="D43" s="188">
        <f t="shared" si="0"/>
        <v>0.19085719304408924</v>
      </c>
      <c r="E43" s="232">
        <v>3512</v>
      </c>
      <c r="F43" s="190">
        <f t="shared" si="1"/>
        <v>0.1616124430537021</v>
      </c>
      <c r="G43" s="233">
        <v>3627</v>
      </c>
      <c r="H43" s="190">
        <f t="shared" si="2"/>
        <v>0.16690442225392296</v>
      </c>
      <c r="I43" s="291">
        <f t="shared" si="8"/>
        <v>7139</v>
      </c>
      <c r="J43" s="288">
        <f t="shared" si="9"/>
        <v>0.32851686530762503</v>
      </c>
      <c r="K43" s="232">
        <v>2849</v>
      </c>
      <c r="L43" s="190">
        <f t="shared" si="3"/>
        <v>0.13110303253416777</v>
      </c>
      <c r="M43" s="192">
        <f t="shared" si="10"/>
        <v>9988</v>
      </c>
      <c r="N43" s="193">
        <f t="shared" si="11"/>
        <v>0.45961989784179286</v>
      </c>
      <c r="O43" s="65">
        <v>4377</v>
      </c>
      <c r="P43" s="188">
        <f t="shared" si="4"/>
        <v>0.20141733008145046</v>
      </c>
      <c r="Q43" s="232">
        <v>2877</v>
      </c>
      <c r="R43" s="190">
        <f t="shared" si="5"/>
        <v>0.13239151442639546</v>
      </c>
      <c r="S43" s="63">
        <v>2403</v>
      </c>
      <c r="T43" s="188">
        <f t="shared" si="6"/>
        <v>0.1105793566793981</v>
      </c>
      <c r="U43" s="232">
        <v>2086</v>
      </c>
      <c r="V43" s="188">
        <f t="shared" si="7"/>
        <v>0.09599190097096313</v>
      </c>
      <c r="W43" s="35"/>
      <c r="X43" s="14"/>
    </row>
    <row r="44" spans="1:24" s="11" customFormat="1" ht="16.5" customHeight="1">
      <c r="A44" s="186" t="s">
        <v>38</v>
      </c>
      <c r="B44" s="187">
        <f>'介護保険第一号被保険者データ '!B44</f>
        <v>62460</v>
      </c>
      <c r="C44" s="63">
        <v>11212</v>
      </c>
      <c r="D44" s="188">
        <f t="shared" si="0"/>
        <v>0.17950688440601986</v>
      </c>
      <c r="E44" s="232">
        <v>1418</v>
      </c>
      <c r="F44" s="190">
        <f t="shared" si="1"/>
        <v>0.12647163753121654</v>
      </c>
      <c r="G44" s="233">
        <v>1578</v>
      </c>
      <c r="H44" s="190">
        <f t="shared" si="2"/>
        <v>0.14074206207634676</v>
      </c>
      <c r="I44" s="291">
        <f t="shared" si="8"/>
        <v>2996</v>
      </c>
      <c r="J44" s="288">
        <f t="shared" si="9"/>
        <v>0.2672136996075633</v>
      </c>
      <c r="K44" s="232">
        <v>1623</v>
      </c>
      <c r="L44" s="190">
        <f t="shared" si="3"/>
        <v>0.14475561897966466</v>
      </c>
      <c r="M44" s="192">
        <f t="shared" si="10"/>
        <v>4619</v>
      </c>
      <c r="N44" s="193">
        <f t="shared" si="11"/>
        <v>0.41196931858722796</v>
      </c>
      <c r="O44" s="65">
        <v>2182</v>
      </c>
      <c r="P44" s="188">
        <f t="shared" si="4"/>
        <v>0.19461291473421335</v>
      </c>
      <c r="Q44" s="234">
        <v>1547</v>
      </c>
      <c r="R44" s="190">
        <f t="shared" si="5"/>
        <v>0.1379771673207278</v>
      </c>
      <c r="S44" s="63">
        <v>1471</v>
      </c>
      <c r="T44" s="188">
        <f t="shared" si="6"/>
        <v>0.13119871566179095</v>
      </c>
      <c r="U44" s="189">
        <v>1393</v>
      </c>
      <c r="V44" s="188">
        <f t="shared" si="7"/>
        <v>0.12424188369603996</v>
      </c>
      <c r="W44" s="35"/>
      <c r="X44" s="14"/>
    </row>
    <row r="45" spans="1:24" s="11" customFormat="1" ht="16.5" customHeight="1" thickBot="1">
      <c r="A45" s="356" t="s">
        <v>39</v>
      </c>
      <c r="B45" s="357">
        <f>'介護保険第一号被保険者データ '!B45</f>
        <v>16078</v>
      </c>
      <c r="C45" s="358">
        <v>3414</v>
      </c>
      <c r="D45" s="359">
        <f>C45/B45</f>
        <v>0.21233984326408759</v>
      </c>
      <c r="E45" s="360">
        <v>495</v>
      </c>
      <c r="F45" s="361">
        <f>E45/C45</f>
        <v>0.14499121265377857</v>
      </c>
      <c r="G45" s="362">
        <v>548</v>
      </c>
      <c r="H45" s="361">
        <f>G45/C45</f>
        <v>0.1605155243116579</v>
      </c>
      <c r="I45" s="423">
        <f t="shared" si="8"/>
        <v>1043</v>
      </c>
      <c r="J45" s="424">
        <f t="shared" si="9"/>
        <v>0.30550673696543645</v>
      </c>
      <c r="K45" s="363">
        <v>526</v>
      </c>
      <c r="L45" s="364">
        <f>K45/C45</f>
        <v>0.1540714704159344</v>
      </c>
      <c r="M45" s="365">
        <f t="shared" si="10"/>
        <v>1569</v>
      </c>
      <c r="N45" s="366">
        <f t="shared" si="11"/>
        <v>0.45957820738137084</v>
      </c>
      <c r="O45" s="367">
        <v>647</v>
      </c>
      <c r="P45" s="359">
        <f>O45/C45</f>
        <v>0.18951376684241358</v>
      </c>
      <c r="Q45" s="368">
        <v>406</v>
      </c>
      <c r="R45" s="361">
        <f>Q45/C45</f>
        <v>0.11892208553016989</v>
      </c>
      <c r="S45" s="369">
        <v>387</v>
      </c>
      <c r="T45" s="359">
        <f>S45/C45</f>
        <v>0.11335676625659051</v>
      </c>
      <c r="U45" s="370">
        <v>405</v>
      </c>
      <c r="V45" s="359">
        <f>U45/C45</f>
        <v>0.11862917398945519</v>
      </c>
      <c r="W45" s="35"/>
      <c r="X45" s="14"/>
    </row>
    <row r="46" spans="1:22" ht="24" customHeight="1" thickBot="1">
      <c r="A46" s="105" t="s">
        <v>42</v>
      </c>
      <c r="B46" s="80">
        <f>SUM(B5:B45)</f>
        <v>1954818</v>
      </c>
      <c r="C46" s="90">
        <f>SUM(C5:C45)</f>
        <v>375870</v>
      </c>
      <c r="D46" s="91">
        <f t="shared" si="0"/>
        <v>0.19227876968597588</v>
      </c>
      <c r="E46" s="81">
        <f>SUM(E5:E45)</f>
        <v>62961</v>
      </c>
      <c r="F46" s="95">
        <f t="shared" si="1"/>
        <v>0.16750738287173758</v>
      </c>
      <c r="G46" s="90">
        <f>SUM(G5:G45)</f>
        <v>56575</v>
      </c>
      <c r="H46" s="86">
        <f t="shared" si="2"/>
        <v>0.15051746614520978</v>
      </c>
      <c r="I46" s="423">
        <f t="shared" si="8"/>
        <v>119536</v>
      </c>
      <c r="J46" s="424">
        <f t="shared" si="9"/>
        <v>0.31802484901694733</v>
      </c>
      <c r="K46" s="148">
        <f>SUM(K5:K45)</f>
        <v>58234</v>
      </c>
      <c r="L46" s="149">
        <f t="shared" si="3"/>
        <v>0.15493122622183203</v>
      </c>
      <c r="M46" s="170">
        <f t="shared" si="10"/>
        <v>177770</v>
      </c>
      <c r="N46" s="171">
        <f t="shared" si="11"/>
        <v>0.47295607523877936</v>
      </c>
      <c r="O46" s="81">
        <f>SUM(O5:O45)</f>
        <v>67733</v>
      </c>
      <c r="P46" s="91">
        <f t="shared" si="4"/>
        <v>0.18020326176603613</v>
      </c>
      <c r="Q46" s="107">
        <f>SUM(Q5:Q45)</f>
        <v>47399</v>
      </c>
      <c r="R46" s="86">
        <f t="shared" si="5"/>
        <v>0.12610477026631547</v>
      </c>
      <c r="S46" s="90">
        <f>SUM(S5:S45)</f>
        <v>43979</v>
      </c>
      <c r="T46" s="91">
        <f t="shared" si="6"/>
        <v>0.11700587969244686</v>
      </c>
      <c r="U46" s="81">
        <f>SUM(U5:U45)</f>
        <v>39064</v>
      </c>
      <c r="V46" s="91">
        <f t="shared" si="7"/>
        <v>0.10392955011041051</v>
      </c>
    </row>
    <row r="47" spans="1:10" ht="24" customHeight="1">
      <c r="A47" s="7"/>
      <c r="B47" s="29"/>
      <c r="C47" s="68"/>
      <c r="D47" s="68"/>
      <c r="E47" s="68"/>
      <c r="F47" s="1"/>
      <c r="G47" s="1"/>
      <c r="H47" s="1"/>
      <c r="I47" s="1"/>
      <c r="J47" s="1"/>
    </row>
    <row r="48" spans="1:10" ht="24" customHeight="1">
      <c r="A48" s="7"/>
      <c r="B48" s="8"/>
      <c r="C48" s="1"/>
      <c r="D48" s="1"/>
      <c r="E48" s="1"/>
      <c r="F48" s="1"/>
      <c r="G48" s="1"/>
      <c r="H48" s="1"/>
      <c r="I48" s="1"/>
      <c r="J48" s="1"/>
    </row>
    <row r="49" spans="1:10" ht="18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2:10" ht="18.75">
      <c r="B62" s="1"/>
      <c r="C62" s="1"/>
      <c r="D62" s="1"/>
      <c r="E62" s="1"/>
      <c r="F62" s="1"/>
      <c r="G62" s="1"/>
      <c r="H62" s="1"/>
      <c r="I62" s="1"/>
      <c r="J62" s="1"/>
    </row>
    <row r="63" spans="2:10" ht="18.75">
      <c r="B63" s="1"/>
      <c r="C63" s="1"/>
      <c r="D63" s="1"/>
      <c r="E63" s="1"/>
      <c r="F63" s="1"/>
      <c r="G63" s="1"/>
      <c r="H63" s="1"/>
      <c r="I63" s="1"/>
      <c r="J63" s="1"/>
    </row>
    <row r="64" spans="2:10" ht="18.75">
      <c r="B64" s="1"/>
      <c r="C64" s="1"/>
      <c r="D64" s="1"/>
      <c r="E64" s="1"/>
      <c r="F64" s="1"/>
      <c r="G64" s="1"/>
      <c r="H64" s="1"/>
      <c r="I64" s="1"/>
      <c r="J64" s="1"/>
    </row>
    <row r="65" spans="2:10" ht="18.75">
      <c r="B65" s="1"/>
      <c r="C65" s="1"/>
      <c r="D65" s="1"/>
      <c r="E65" s="1"/>
      <c r="F65" s="1"/>
      <c r="G65" s="1"/>
      <c r="H65" s="1"/>
      <c r="I65" s="1"/>
      <c r="J65" s="1"/>
    </row>
    <row r="66" spans="2:10" ht="18.75">
      <c r="B66" s="1"/>
      <c r="C66" s="1"/>
      <c r="D66" s="1"/>
      <c r="E66" s="1"/>
      <c r="F66" s="1"/>
      <c r="G66" s="1"/>
      <c r="H66" s="1"/>
      <c r="I66" s="1"/>
      <c r="J66" s="1"/>
    </row>
    <row r="67" spans="2:10" ht="18.75">
      <c r="B67" s="1"/>
      <c r="C67" s="1"/>
      <c r="D67" s="1"/>
      <c r="E67" s="1"/>
      <c r="F67" s="1"/>
      <c r="G67" s="1"/>
      <c r="H67" s="1"/>
      <c r="I67" s="1"/>
      <c r="J67" s="1"/>
    </row>
    <row r="68" spans="2:10" ht="18.75">
      <c r="B68" s="1"/>
      <c r="C68" s="1"/>
      <c r="D68" s="1"/>
      <c r="E68" s="1"/>
      <c r="F68" s="1"/>
      <c r="G68" s="1"/>
      <c r="H68" s="1"/>
      <c r="I68" s="1"/>
      <c r="J68" s="1"/>
    </row>
    <row r="69" spans="2:10" ht="18.75">
      <c r="B69" s="1"/>
      <c r="C69" s="1"/>
      <c r="D69" s="1"/>
      <c r="E69" s="1"/>
      <c r="F69" s="1"/>
      <c r="G69" s="1"/>
      <c r="H69" s="1"/>
      <c r="I69" s="1"/>
      <c r="J69" s="1"/>
    </row>
    <row r="70" spans="2:10" ht="18.75">
      <c r="B70" s="1"/>
      <c r="C70" s="1"/>
      <c r="D70" s="1"/>
      <c r="E70" s="1"/>
      <c r="F70" s="1"/>
      <c r="G70" s="1"/>
      <c r="H70" s="1"/>
      <c r="I70" s="1"/>
      <c r="J70" s="1"/>
    </row>
    <row r="71" spans="2:10" ht="18.75">
      <c r="B71" s="1"/>
      <c r="C71" s="1"/>
      <c r="D71" s="1"/>
      <c r="E71" s="1"/>
      <c r="F71" s="1"/>
      <c r="G71" s="1"/>
      <c r="H71" s="1"/>
      <c r="I71" s="1"/>
      <c r="J71" s="1"/>
    </row>
    <row r="72" spans="2:10" ht="18.75">
      <c r="B72" s="1"/>
      <c r="C72" s="1"/>
      <c r="D72" s="1"/>
      <c r="E72" s="1"/>
      <c r="F72" s="1"/>
      <c r="G72" s="1"/>
      <c r="H72" s="1"/>
      <c r="I72" s="1"/>
      <c r="J72" s="1"/>
    </row>
    <row r="73" spans="2:10" ht="18.75">
      <c r="B73" s="1"/>
      <c r="C73" s="1"/>
      <c r="D73" s="1"/>
      <c r="E73" s="1"/>
      <c r="F73" s="1"/>
      <c r="G73" s="1"/>
      <c r="H73" s="1"/>
      <c r="I73" s="1"/>
      <c r="J73" s="1"/>
    </row>
    <row r="74" spans="2:10" ht="18.75">
      <c r="B74" s="1"/>
      <c r="C74" s="1"/>
      <c r="D74" s="1"/>
      <c r="E74" s="1"/>
      <c r="F74" s="1"/>
      <c r="G74" s="1"/>
      <c r="H74" s="1"/>
      <c r="I74" s="1"/>
      <c r="J74" s="1"/>
    </row>
    <row r="75" spans="2:10" ht="18.75">
      <c r="B75" s="1"/>
      <c r="C75" s="1"/>
      <c r="D75" s="1"/>
      <c r="E75" s="1"/>
      <c r="F75" s="1"/>
      <c r="G75" s="1"/>
      <c r="H75" s="1"/>
      <c r="I75" s="1"/>
      <c r="J75" s="1"/>
    </row>
    <row r="76" spans="2:10" ht="18.75">
      <c r="B76" s="1"/>
      <c r="C76" s="1"/>
      <c r="D76" s="1"/>
      <c r="E76" s="1"/>
      <c r="F76" s="1"/>
      <c r="G76" s="1"/>
      <c r="H76" s="1"/>
      <c r="I76" s="1"/>
      <c r="J76" s="1"/>
    </row>
    <row r="77" spans="2:10" ht="18.75">
      <c r="B77" s="1"/>
      <c r="C77" s="1"/>
      <c r="D77" s="1"/>
      <c r="E77" s="1"/>
      <c r="F77" s="1"/>
      <c r="G77" s="1"/>
      <c r="H77" s="1"/>
      <c r="I77" s="1"/>
      <c r="J77" s="1"/>
    </row>
    <row r="78" spans="2:10" ht="18.75">
      <c r="B78" s="1"/>
      <c r="C78" s="1"/>
      <c r="D78" s="1"/>
      <c r="E78" s="1"/>
      <c r="F78" s="1"/>
      <c r="G78" s="1"/>
      <c r="H78" s="1"/>
      <c r="I78" s="1"/>
      <c r="J78" s="1"/>
    </row>
    <row r="79" spans="2:10" ht="18.75">
      <c r="B79" s="1"/>
      <c r="C79" s="1"/>
      <c r="D79" s="1"/>
      <c r="E79" s="1"/>
      <c r="F79" s="1"/>
      <c r="G79" s="1"/>
      <c r="H79" s="1"/>
      <c r="I79" s="1"/>
      <c r="J79" s="1"/>
    </row>
    <row r="80" spans="2:10" ht="18.75">
      <c r="B80" s="1"/>
      <c r="C80" s="1"/>
      <c r="D80" s="1"/>
      <c r="E80" s="1"/>
      <c r="F80" s="1"/>
      <c r="G80" s="1"/>
      <c r="H80" s="1"/>
      <c r="I80" s="1"/>
      <c r="J80" s="1"/>
    </row>
    <row r="81" spans="2:10" ht="18.75">
      <c r="B81" s="1"/>
      <c r="C81" s="1"/>
      <c r="D81" s="1"/>
      <c r="E81" s="1"/>
      <c r="F81" s="1"/>
      <c r="G81" s="1"/>
      <c r="H81" s="1"/>
      <c r="I81" s="1"/>
      <c r="J81" s="1"/>
    </row>
    <row r="82" spans="2:10" ht="18.75">
      <c r="B82" s="1"/>
      <c r="C82" s="1"/>
      <c r="D82" s="1"/>
      <c r="E82" s="1"/>
      <c r="F82" s="1"/>
      <c r="G82" s="1"/>
      <c r="H82" s="1"/>
      <c r="I82" s="1"/>
      <c r="J82" s="1"/>
    </row>
    <row r="83" spans="2:10" ht="18.75">
      <c r="B83" s="1"/>
      <c r="C83" s="1"/>
      <c r="D83" s="1"/>
      <c r="E83" s="1"/>
      <c r="F83" s="1"/>
      <c r="G83" s="1"/>
      <c r="H83" s="1"/>
      <c r="I83" s="1"/>
      <c r="J83" s="1"/>
    </row>
    <row r="84" spans="2:10" ht="18.75">
      <c r="B84" s="1"/>
      <c r="C84" s="1"/>
      <c r="D84" s="1"/>
      <c r="E84" s="1"/>
      <c r="F84" s="1"/>
      <c r="G84" s="1"/>
      <c r="H84" s="1"/>
      <c r="I84" s="1"/>
      <c r="J84" s="1"/>
    </row>
    <row r="85" spans="2:10" ht="18.75">
      <c r="B85" s="1"/>
      <c r="C85" s="1"/>
      <c r="D85" s="1"/>
      <c r="E85" s="1"/>
      <c r="F85" s="1"/>
      <c r="G85" s="1"/>
      <c r="H85" s="1"/>
      <c r="I85" s="1"/>
      <c r="J85" s="1"/>
    </row>
    <row r="86" spans="2:10" ht="18.75">
      <c r="B86" s="1"/>
      <c r="C86" s="1"/>
      <c r="D86" s="1"/>
      <c r="E86" s="1"/>
      <c r="F86" s="1"/>
      <c r="G86" s="1"/>
      <c r="H86" s="1"/>
      <c r="I86" s="1"/>
      <c r="J86" s="1"/>
    </row>
    <row r="87" spans="2:10" ht="18.75">
      <c r="B87" s="1"/>
      <c r="C87" s="1"/>
      <c r="D87" s="1"/>
      <c r="E87" s="1"/>
      <c r="F87" s="1"/>
      <c r="G87" s="1"/>
      <c r="H87" s="1"/>
      <c r="I87" s="1"/>
      <c r="J87" s="1"/>
    </row>
    <row r="88" spans="2:10" ht="18.75">
      <c r="B88" s="1"/>
      <c r="C88" s="1"/>
      <c r="D88" s="1"/>
      <c r="E88" s="1"/>
      <c r="F88" s="1"/>
      <c r="G88" s="1"/>
      <c r="H88" s="1"/>
      <c r="I88" s="1"/>
      <c r="J88" s="1"/>
    </row>
    <row r="89" spans="2:10" ht="18.75">
      <c r="B89" s="1"/>
      <c r="C89" s="1"/>
      <c r="D89" s="1"/>
      <c r="E89" s="1"/>
      <c r="F89" s="1"/>
      <c r="G89" s="1"/>
      <c r="H89" s="1"/>
      <c r="I89" s="1"/>
      <c r="J89" s="1"/>
    </row>
    <row r="90" spans="2:10" ht="18.75">
      <c r="B90" s="1"/>
      <c r="C90" s="1"/>
      <c r="D90" s="1"/>
      <c r="E90" s="1"/>
      <c r="F90" s="1"/>
      <c r="G90" s="1"/>
      <c r="H90" s="1"/>
      <c r="I90" s="1"/>
      <c r="J90" s="1"/>
    </row>
    <row r="91" spans="2:10" ht="18.75">
      <c r="B91" s="1"/>
      <c r="C91" s="1"/>
      <c r="D91" s="1"/>
      <c r="E91" s="1"/>
      <c r="F91" s="1"/>
      <c r="G91" s="1"/>
      <c r="H91" s="1"/>
      <c r="I91" s="1"/>
      <c r="J91" s="1"/>
    </row>
    <row r="92" spans="2:10" ht="18.75">
      <c r="B92" s="1"/>
      <c r="C92" s="1"/>
      <c r="D92" s="1"/>
      <c r="E92" s="1"/>
      <c r="F92" s="1"/>
      <c r="G92" s="1"/>
      <c r="H92" s="1"/>
      <c r="I92" s="1"/>
      <c r="J92" s="1"/>
    </row>
    <row r="93" spans="2:10" ht="18.75">
      <c r="B93" s="1"/>
      <c r="C93" s="1"/>
      <c r="D93" s="1"/>
      <c r="E93" s="1"/>
      <c r="F93" s="1"/>
      <c r="G93" s="1"/>
      <c r="H93" s="1"/>
      <c r="I93" s="1"/>
      <c r="J93" s="1"/>
    </row>
    <row r="94" spans="2:10" ht="18.75">
      <c r="B94" s="1"/>
      <c r="C94" s="1"/>
      <c r="D94" s="1"/>
      <c r="E94" s="1"/>
      <c r="F94" s="1"/>
      <c r="G94" s="1"/>
      <c r="H94" s="1"/>
      <c r="I94" s="1"/>
      <c r="J94" s="1"/>
    </row>
    <row r="95" spans="2:10" ht="18.75">
      <c r="B95" s="1"/>
      <c r="C95" s="1"/>
      <c r="D95" s="1"/>
      <c r="E95" s="1"/>
      <c r="F95" s="1"/>
      <c r="G95" s="1"/>
      <c r="H95" s="1"/>
      <c r="I95" s="1"/>
      <c r="J95" s="1"/>
    </row>
    <row r="96" spans="2:10" ht="18.75">
      <c r="B96" s="1"/>
      <c r="C96" s="1"/>
      <c r="D96" s="1"/>
      <c r="E96" s="1"/>
      <c r="F96" s="1"/>
      <c r="G96" s="1"/>
      <c r="H96" s="1"/>
      <c r="I96" s="1"/>
      <c r="J96" s="1"/>
    </row>
    <row r="97" spans="2:10" ht="18.75">
      <c r="B97" s="1"/>
      <c r="C97" s="1"/>
      <c r="D97" s="1"/>
      <c r="E97" s="1"/>
      <c r="F97" s="1"/>
      <c r="G97" s="1"/>
      <c r="H97" s="1"/>
      <c r="I97" s="1"/>
      <c r="J97" s="1"/>
    </row>
    <row r="98" spans="2:10" ht="18.75">
      <c r="B98" s="1"/>
      <c r="C98" s="1"/>
      <c r="D98" s="1"/>
      <c r="E98" s="1"/>
      <c r="F98" s="1"/>
      <c r="G98" s="1"/>
      <c r="H98" s="1"/>
      <c r="I98" s="1"/>
      <c r="J98" s="1"/>
    </row>
    <row r="99" spans="2:10" ht="18.75">
      <c r="B99" s="1"/>
      <c r="C99" s="1"/>
      <c r="D99" s="1"/>
      <c r="E99" s="1"/>
      <c r="F99" s="1"/>
      <c r="G99" s="1"/>
      <c r="H99" s="1"/>
      <c r="I99" s="1"/>
      <c r="J99" s="1"/>
    </row>
    <row r="100" spans="2:10" ht="18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8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8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8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8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8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8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8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8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8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8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8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8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8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8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8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8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8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8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8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8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8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8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8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8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8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8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8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8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8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8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8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8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8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8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8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8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8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8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8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8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8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8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8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8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8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8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8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8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8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8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8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8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8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8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8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8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8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8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8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8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8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8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8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8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8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8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8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8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8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8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8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8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8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8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8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8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8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8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8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8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8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8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8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8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8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8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8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8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8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8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8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8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8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8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8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8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8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8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8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8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8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8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8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8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8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8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8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8.75">
      <c r="B208" s="1"/>
      <c r="C208" s="1"/>
      <c r="D208" s="1"/>
      <c r="E208" s="1"/>
      <c r="F208" s="1"/>
      <c r="G208" s="1"/>
      <c r="H208" s="1"/>
      <c r="I208" s="1"/>
      <c r="J208" s="1"/>
    </row>
  </sheetData>
  <sheetProtection/>
  <mergeCells count="11">
    <mergeCell ref="U3:V3"/>
    <mergeCell ref="K3:L3"/>
    <mergeCell ref="O3:P3"/>
    <mergeCell ref="Q3:R3"/>
    <mergeCell ref="S3:T3"/>
    <mergeCell ref="M3:N3"/>
    <mergeCell ref="A3:A4"/>
    <mergeCell ref="E3:F3"/>
    <mergeCell ref="G3:H3"/>
    <mergeCell ref="I3:J3"/>
    <mergeCell ref="C3:D3"/>
  </mergeCells>
  <printOptions/>
  <pageMargins left="0.4330708661417323" right="0.1968503937007874" top="0.49" bottom="0.1968503937007874" header="0.3" footer="0.2755905511811024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8.72265625" defaultRowHeight="18.75"/>
  <cols>
    <col min="1" max="1" width="10.8125" style="0" customWidth="1"/>
    <col min="2" max="2" width="5.90625" style="0" customWidth="1"/>
    <col min="3" max="3" width="3.8125" style="0" customWidth="1"/>
    <col min="4" max="4" width="6.18359375" style="0" customWidth="1"/>
    <col min="5" max="5" width="4.72265625" style="167" customWidth="1"/>
    <col min="6" max="6" width="22.36328125" style="0" customWidth="1"/>
    <col min="7" max="7" width="5.8125" style="0" customWidth="1"/>
    <col min="8" max="8" width="6.54296875" style="0" customWidth="1"/>
    <col min="9" max="9" width="5.2734375" style="0" customWidth="1"/>
    <col min="12" max="12" width="10.99609375" style="0" customWidth="1"/>
    <col min="13" max="15" width="3.6328125" style="0" customWidth="1"/>
    <col min="16" max="18" width="5.6328125" style="0" customWidth="1"/>
  </cols>
  <sheetData>
    <row r="1" spans="2:10" ht="26.25" customHeight="1" thickBot="1">
      <c r="B1" s="52" t="s">
        <v>249</v>
      </c>
      <c r="C1" s="2"/>
      <c r="J1" s="1" t="s">
        <v>252</v>
      </c>
    </row>
    <row r="2" spans="1:18" s="1" customFormat="1" ht="15" customHeight="1">
      <c r="A2" s="459" t="s">
        <v>0</v>
      </c>
      <c r="B2" s="201" t="s">
        <v>62</v>
      </c>
      <c r="C2" s="436" t="s">
        <v>72</v>
      </c>
      <c r="D2" s="437"/>
      <c r="E2" s="437"/>
      <c r="F2" s="437"/>
      <c r="G2" s="437"/>
      <c r="H2" s="437"/>
      <c r="I2" s="437"/>
      <c r="J2" s="437"/>
      <c r="K2" s="438"/>
      <c r="L2" s="435" t="s">
        <v>273</v>
      </c>
      <c r="M2" s="452" t="s">
        <v>264</v>
      </c>
      <c r="N2" s="465"/>
      <c r="O2" s="466"/>
      <c r="P2" s="451" t="s">
        <v>78</v>
      </c>
      <c r="Q2" s="451"/>
      <c r="R2" s="449"/>
    </row>
    <row r="3" spans="1:41" s="1" customFormat="1" ht="25.5" customHeight="1" thickBot="1">
      <c r="A3" s="447"/>
      <c r="B3" s="202" t="s">
        <v>54</v>
      </c>
      <c r="C3" s="203" t="s">
        <v>73</v>
      </c>
      <c r="D3" s="204" t="s">
        <v>151</v>
      </c>
      <c r="E3" s="204" t="s">
        <v>158</v>
      </c>
      <c r="F3" s="204" t="s">
        <v>159</v>
      </c>
      <c r="G3" s="204" t="s">
        <v>117</v>
      </c>
      <c r="H3" s="204" t="s">
        <v>160</v>
      </c>
      <c r="I3" s="204" t="s">
        <v>131</v>
      </c>
      <c r="J3" s="204" t="s">
        <v>74</v>
      </c>
      <c r="K3" s="205" t="s">
        <v>75</v>
      </c>
      <c r="L3" s="464"/>
      <c r="M3" s="209" t="s">
        <v>265</v>
      </c>
      <c r="N3" s="210" t="s">
        <v>266</v>
      </c>
      <c r="O3" s="237" t="s">
        <v>267</v>
      </c>
      <c r="P3" s="206" t="s">
        <v>76</v>
      </c>
      <c r="Q3" s="108" t="s">
        <v>77</v>
      </c>
      <c r="R3" s="147" t="s">
        <v>182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21" s="11" customFormat="1" ht="15.75" customHeight="1">
      <c r="A4" s="282" t="s">
        <v>1</v>
      </c>
      <c r="B4" s="293">
        <f>'介護保険第一号被保険者データ '!B5</f>
        <v>592017</v>
      </c>
      <c r="C4" s="294">
        <v>1</v>
      </c>
      <c r="D4" s="295" t="s">
        <v>140</v>
      </c>
      <c r="E4" s="304">
        <f>'介護保険第一号被保険者データ '!C5+'介護保険第一号被保険者データ '!E5+'介護保険第一号被保険者データ '!G5</f>
        <v>287625</v>
      </c>
      <c r="F4" s="296" t="s">
        <v>164</v>
      </c>
      <c r="G4" s="277">
        <v>16446</v>
      </c>
      <c r="H4" s="179">
        <f>G4/E4</f>
        <v>0.057178617992177314</v>
      </c>
      <c r="I4" s="297" t="s">
        <v>132</v>
      </c>
      <c r="J4" s="277">
        <v>216655517</v>
      </c>
      <c r="K4" s="298" t="s">
        <v>276</v>
      </c>
      <c r="L4" s="405" t="s">
        <v>290</v>
      </c>
      <c r="M4" s="299">
        <v>1</v>
      </c>
      <c r="N4" s="300">
        <v>1</v>
      </c>
      <c r="O4" s="301" t="s">
        <v>291</v>
      </c>
      <c r="P4" s="302" t="s">
        <v>65</v>
      </c>
      <c r="Q4" s="20" t="s">
        <v>65</v>
      </c>
      <c r="R4" s="303" t="s">
        <v>65</v>
      </c>
      <c r="S4" s="12"/>
      <c r="T4" s="12"/>
      <c r="U4" s="12"/>
    </row>
    <row r="5" spans="1:21" s="11" customFormat="1" ht="15.75" customHeight="1">
      <c r="A5" s="182" t="s">
        <v>21</v>
      </c>
      <c r="B5" s="194">
        <f>'介護保険第一号被保険者データ '!B6</f>
        <v>68173</v>
      </c>
      <c r="C5" s="235">
        <v>1</v>
      </c>
      <c r="D5" s="196" t="s">
        <v>194</v>
      </c>
      <c r="E5" s="274">
        <f>'介護保険第一号被保険者データ '!C6+'介護保険第一号被保険者データ '!E6+'介護保険第一号被保険者データ '!G6</f>
        <v>22397</v>
      </c>
      <c r="F5" s="236" t="s">
        <v>164</v>
      </c>
      <c r="G5" s="40">
        <v>214</v>
      </c>
      <c r="H5" s="176">
        <f>G5/E5</f>
        <v>0.009554851096128946</v>
      </c>
      <c r="I5" s="56" t="s">
        <v>133</v>
      </c>
      <c r="J5" s="25">
        <v>973639</v>
      </c>
      <c r="K5" s="258" t="s">
        <v>276</v>
      </c>
      <c r="L5" s="410" t="s">
        <v>312</v>
      </c>
      <c r="M5" s="207"/>
      <c r="N5" s="16">
        <v>1</v>
      </c>
      <c r="O5" s="272" t="s">
        <v>286</v>
      </c>
      <c r="P5" s="241">
        <v>6</v>
      </c>
      <c r="Q5" s="16">
        <v>0</v>
      </c>
      <c r="R5" s="200">
        <v>27</v>
      </c>
      <c r="S5" s="12"/>
      <c r="T5" s="12"/>
      <c r="U5" s="12"/>
    </row>
    <row r="6" spans="1:21" s="11" customFormat="1" ht="15.75" customHeight="1">
      <c r="A6" s="182" t="s">
        <v>22</v>
      </c>
      <c r="B6" s="194">
        <f>'介護保険第一号被保険者データ '!B7</f>
        <v>85544</v>
      </c>
      <c r="C6" s="235">
        <v>1</v>
      </c>
      <c r="D6" s="196" t="s">
        <v>195</v>
      </c>
      <c r="E6" s="274">
        <f>'介護保険第一号被保険者データ '!C7+'介護保険第一号被保険者データ '!E7+'介護保険第一号被保険者データ '!G7</f>
        <v>30555</v>
      </c>
      <c r="F6" s="236" t="s">
        <v>164</v>
      </c>
      <c r="G6" s="274">
        <v>1237</v>
      </c>
      <c r="H6" s="176">
        <f>G6/E6</f>
        <v>0.04048437244313533</v>
      </c>
      <c r="I6" s="56" t="s">
        <v>133</v>
      </c>
      <c r="J6" s="25">
        <v>14868230</v>
      </c>
      <c r="K6" s="258" t="s">
        <v>276</v>
      </c>
      <c r="L6" s="410" t="s">
        <v>301</v>
      </c>
      <c r="M6" s="207">
        <v>1</v>
      </c>
      <c r="N6" s="16"/>
      <c r="O6" s="200" t="s">
        <v>296</v>
      </c>
      <c r="P6" s="241">
        <v>0</v>
      </c>
      <c r="Q6" s="16">
        <v>0</v>
      </c>
      <c r="R6" s="200">
        <v>0</v>
      </c>
      <c r="S6" s="12"/>
      <c r="T6" s="12"/>
      <c r="U6" s="12"/>
    </row>
    <row r="7" spans="1:21" s="11" customFormat="1" ht="15.75" customHeight="1">
      <c r="A7" s="182" t="s">
        <v>23</v>
      </c>
      <c r="B7" s="194">
        <f>'介護保険第一号被保険者データ '!B8</f>
        <v>27445</v>
      </c>
      <c r="C7" s="235"/>
      <c r="D7" s="196" t="s">
        <v>150</v>
      </c>
      <c r="E7" s="274"/>
      <c r="F7" s="274"/>
      <c r="G7" s="40"/>
      <c r="H7" s="176"/>
      <c r="I7" s="56"/>
      <c r="J7" s="25"/>
      <c r="K7" s="258"/>
      <c r="L7" s="410"/>
      <c r="M7" s="207"/>
      <c r="N7" s="16"/>
      <c r="O7" s="200"/>
      <c r="P7" s="241"/>
      <c r="Q7" s="16"/>
      <c r="R7" s="200"/>
      <c r="S7" s="12"/>
      <c r="T7" s="12"/>
      <c r="U7" s="12"/>
    </row>
    <row r="8" spans="1:21" s="11" customFormat="1" ht="15.75" customHeight="1">
      <c r="A8" s="182" t="s">
        <v>3</v>
      </c>
      <c r="B8" s="194">
        <f>'介護保険第一号被保険者データ '!B9</f>
        <v>23515</v>
      </c>
      <c r="C8" s="235">
        <v>1</v>
      </c>
      <c r="D8" s="196" t="s">
        <v>196</v>
      </c>
      <c r="E8" s="274">
        <f>'介護保険第一号被保険者データ '!G9</f>
        <v>2432</v>
      </c>
      <c r="F8" s="236" t="s">
        <v>137</v>
      </c>
      <c r="G8" s="40">
        <v>18</v>
      </c>
      <c r="H8" s="176">
        <f>G8/E8</f>
        <v>0.007401315789473684</v>
      </c>
      <c r="I8" s="56" t="s">
        <v>132</v>
      </c>
      <c r="J8" s="25">
        <v>208574</v>
      </c>
      <c r="K8" s="258" t="s">
        <v>276</v>
      </c>
      <c r="L8" s="410" t="s">
        <v>307</v>
      </c>
      <c r="M8" s="207"/>
      <c r="N8" s="16">
        <v>1</v>
      </c>
      <c r="O8" s="200" t="s">
        <v>306</v>
      </c>
      <c r="P8" s="241">
        <v>1</v>
      </c>
      <c r="Q8" s="16">
        <v>0</v>
      </c>
      <c r="R8" s="200">
        <v>9</v>
      </c>
      <c r="S8" s="12"/>
      <c r="T8" s="12"/>
      <c r="U8" s="12"/>
    </row>
    <row r="9" spans="1:21" s="11" customFormat="1" ht="15.75" customHeight="1">
      <c r="A9" s="182" t="s">
        <v>4</v>
      </c>
      <c r="B9" s="194">
        <f>'介護保険第一号被保険者データ '!B10</f>
        <v>85665</v>
      </c>
      <c r="C9" s="235">
        <v>1</v>
      </c>
      <c r="D9" s="196" t="s">
        <v>197</v>
      </c>
      <c r="E9" s="274">
        <f>'介護保険第一号被保険者データ '!C10+'介護保険第一号被保険者データ '!E10+'介護保険第一号被保険者データ '!G10</f>
        <v>24680</v>
      </c>
      <c r="F9" s="236" t="s">
        <v>164</v>
      </c>
      <c r="G9" s="40">
        <v>28</v>
      </c>
      <c r="H9" s="176">
        <f aca="true" t="shared" si="0" ref="H9:H18">G9/E9</f>
        <v>0.00113452188006483</v>
      </c>
      <c r="I9" s="56"/>
      <c r="J9" s="25">
        <v>144000</v>
      </c>
      <c r="K9" s="258" t="s">
        <v>276</v>
      </c>
      <c r="L9" s="410" t="s">
        <v>283</v>
      </c>
      <c r="M9" s="207">
        <v>1</v>
      </c>
      <c r="N9" s="16"/>
      <c r="O9" s="200"/>
      <c r="P9" s="241">
        <v>3</v>
      </c>
      <c r="Q9" s="16">
        <v>0</v>
      </c>
      <c r="R9" s="200">
        <v>24</v>
      </c>
      <c r="S9" s="12"/>
      <c r="T9" s="12"/>
      <c r="U9" s="12"/>
    </row>
    <row r="10" spans="1:21" s="11" customFormat="1" ht="15.75" customHeight="1">
      <c r="A10" s="182" t="s">
        <v>5</v>
      </c>
      <c r="B10" s="194">
        <f>'介護保険第一号被保険者データ '!B11</f>
        <v>51797</v>
      </c>
      <c r="C10" s="235">
        <v>1</v>
      </c>
      <c r="D10" s="196" t="s">
        <v>194</v>
      </c>
      <c r="E10" s="274">
        <f>'介護保険第一号被保険者データ '!G11</f>
        <v>5424</v>
      </c>
      <c r="F10" s="236" t="s">
        <v>137</v>
      </c>
      <c r="G10" s="197">
        <v>16</v>
      </c>
      <c r="H10" s="176">
        <f t="shared" si="0"/>
        <v>0.0029498525073746312</v>
      </c>
      <c r="I10" s="56" t="s">
        <v>133</v>
      </c>
      <c r="J10" s="25">
        <v>186096</v>
      </c>
      <c r="K10" s="258" t="s">
        <v>276</v>
      </c>
      <c r="L10" s="410" t="s">
        <v>319</v>
      </c>
      <c r="M10" s="207"/>
      <c r="N10" s="16">
        <v>1</v>
      </c>
      <c r="O10" s="200" t="s">
        <v>320</v>
      </c>
      <c r="P10" s="241">
        <v>0</v>
      </c>
      <c r="Q10" s="16">
        <v>0</v>
      </c>
      <c r="R10" s="200">
        <v>0</v>
      </c>
      <c r="S10" s="12"/>
      <c r="T10" s="12"/>
      <c r="U10" s="12"/>
    </row>
    <row r="11" spans="1:21" s="11" customFormat="1" ht="15.75" customHeight="1">
      <c r="A11" s="182" t="s">
        <v>9</v>
      </c>
      <c r="B11" s="194">
        <f>'介護保険第一号被保険者データ '!B12</f>
        <v>16682</v>
      </c>
      <c r="C11" s="235">
        <v>1</v>
      </c>
      <c r="D11" s="196" t="s">
        <v>198</v>
      </c>
      <c r="E11" s="274">
        <f>'介護保険第一号被保険者データ '!G12</f>
        <v>2300</v>
      </c>
      <c r="F11" s="236" t="s">
        <v>137</v>
      </c>
      <c r="G11" s="197">
        <v>10</v>
      </c>
      <c r="H11" s="176">
        <f t="shared" si="0"/>
        <v>0.004347826086956522</v>
      </c>
      <c r="I11" s="56" t="s">
        <v>132</v>
      </c>
      <c r="J11" s="25">
        <v>121800</v>
      </c>
      <c r="K11" s="258" t="s">
        <v>276</v>
      </c>
      <c r="L11" s="410" t="s">
        <v>327</v>
      </c>
      <c r="M11" s="207"/>
      <c r="N11" s="16"/>
      <c r="O11" s="200"/>
      <c r="P11" s="241"/>
      <c r="Q11" s="16"/>
      <c r="R11" s="200"/>
      <c r="S11" s="12"/>
      <c r="T11" s="12"/>
      <c r="U11" s="12"/>
    </row>
    <row r="12" spans="1:21" s="11" customFormat="1" ht="15.75" customHeight="1">
      <c r="A12" s="182" t="s">
        <v>24</v>
      </c>
      <c r="B12" s="194">
        <f>'介護保険第一号被保険者データ '!B13</f>
        <v>6485</v>
      </c>
      <c r="C12" s="235"/>
      <c r="D12" s="196" t="s">
        <v>150</v>
      </c>
      <c r="E12" s="274"/>
      <c r="F12" s="236"/>
      <c r="G12" s="197"/>
      <c r="H12" s="176"/>
      <c r="I12" s="56"/>
      <c r="J12" s="25"/>
      <c r="K12" s="258"/>
      <c r="L12" s="410"/>
      <c r="M12" s="207"/>
      <c r="N12" s="16"/>
      <c r="O12" s="200"/>
      <c r="P12" s="241"/>
      <c r="Q12" s="16"/>
      <c r="R12" s="200"/>
      <c r="S12" s="12"/>
      <c r="T12" s="12"/>
      <c r="U12" s="12"/>
    </row>
    <row r="13" spans="1:21" s="11" customFormat="1" ht="15.75" customHeight="1">
      <c r="A13" s="182" t="s">
        <v>14</v>
      </c>
      <c r="B13" s="194">
        <f>'介護保険第一号被保険者データ '!B14</f>
        <v>3402</v>
      </c>
      <c r="C13" s="235"/>
      <c r="D13" s="196" t="s">
        <v>150</v>
      </c>
      <c r="E13" s="274"/>
      <c r="F13" s="236"/>
      <c r="G13" s="197"/>
      <c r="H13" s="176"/>
      <c r="I13" s="56"/>
      <c r="J13" s="25"/>
      <c r="K13" s="258"/>
      <c r="L13" s="410"/>
      <c r="M13" s="207"/>
      <c r="N13" s="16"/>
      <c r="O13" s="200"/>
      <c r="P13" s="241"/>
      <c r="Q13" s="16"/>
      <c r="R13" s="200"/>
      <c r="S13" s="12"/>
      <c r="T13" s="12"/>
      <c r="U13" s="12"/>
    </row>
    <row r="14" spans="1:21" s="11" customFormat="1" ht="15.75" customHeight="1">
      <c r="A14" s="182" t="s">
        <v>13</v>
      </c>
      <c r="B14" s="194">
        <f>'介護保険第一号被保険者データ '!B15</f>
        <v>6327</v>
      </c>
      <c r="C14" s="235"/>
      <c r="D14" s="196" t="s">
        <v>150</v>
      </c>
      <c r="E14" s="274"/>
      <c r="F14" s="236"/>
      <c r="G14" s="197"/>
      <c r="H14" s="176"/>
      <c r="I14" s="56"/>
      <c r="J14" s="25"/>
      <c r="K14" s="258"/>
      <c r="L14" s="410"/>
      <c r="M14" s="207"/>
      <c r="N14" s="16"/>
      <c r="O14" s="200"/>
      <c r="P14" s="241"/>
      <c r="Q14" s="16"/>
      <c r="R14" s="200"/>
      <c r="S14" s="12"/>
      <c r="T14" s="12"/>
      <c r="U14" s="12"/>
    </row>
    <row r="15" spans="1:21" s="11" customFormat="1" ht="15.75" customHeight="1">
      <c r="A15" s="182" t="s">
        <v>2</v>
      </c>
      <c r="B15" s="194">
        <f>'介護保険第一号被保険者データ '!B16</f>
        <v>188402</v>
      </c>
      <c r="C15" s="235">
        <v>1</v>
      </c>
      <c r="D15" s="196" t="s">
        <v>199</v>
      </c>
      <c r="E15" s="274">
        <f>'介護保険第一号被保険者データ '!G16</f>
        <v>28195</v>
      </c>
      <c r="F15" s="236" t="s">
        <v>351</v>
      </c>
      <c r="G15" s="197">
        <v>692</v>
      </c>
      <c r="H15" s="176">
        <f t="shared" si="0"/>
        <v>0.024543358751551694</v>
      </c>
      <c r="I15" s="56" t="s">
        <v>132</v>
      </c>
      <c r="J15" s="25">
        <v>9475880</v>
      </c>
      <c r="K15" s="258" t="s">
        <v>276</v>
      </c>
      <c r="L15" s="410" t="s">
        <v>352</v>
      </c>
      <c r="M15" s="207"/>
      <c r="N15" s="16">
        <v>1</v>
      </c>
      <c r="O15" s="200" t="s">
        <v>353</v>
      </c>
      <c r="P15" s="241">
        <v>38</v>
      </c>
      <c r="Q15" s="16">
        <v>0</v>
      </c>
      <c r="R15" s="200">
        <v>52</v>
      </c>
      <c r="S15" s="12"/>
      <c r="T15" s="12"/>
      <c r="U15" s="12"/>
    </row>
    <row r="16" spans="1:21" s="11" customFormat="1" ht="15.75" customHeight="1">
      <c r="A16" s="182" t="s">
        <v>10</v>
      </c>
      <c r="B16" s="194">
        <f>'介護保険第一号被保険者データ '!B17</f>
        <v>13297</v>
      </c>
      <c r="C16" s="235">
        <v>1</v>
      </c>
      <c r="D16" s="196" t="s">
        <v>194</v>
      </c>
      <c r="E16" s="274">
        <f>'介護保険第一号被保険者データ '!C17+'介護保険第一号被保険者データ '!E17+'介護保険第一号被保険者データ '!G17</f>
        <v>4450</v>
      </c>
      <c r="F16" s="236" t="s">
        <v>164</v>
      </c>
      <c r="G16" s="197">
        <v>48</v>
      </c>
      <c r="H16" s="176">
        <f t="shared" si="0"/>
        <v>0.010786516853932584</v>
      </c>
      <c r="I16" s="56" t="s">
        <v>133</v>
      </c>
      <c r="J16" s="25">
        <v>367000</v>
      </c>
      <c r="K16" s="258" t="s">
        <v>276</v>
      </c>
      <c r="L16" s="410" t="s">
        <v>339</v>
      </c>
      <c r="M16" s="207"/>
      <c r="N16" s="16">
        <v>1</v>
      </c>
      <c r="O16" s="200" t="s">
        <v>340</v>
      </c>
      <c r="P16" s="241">
        <v>1</v>
      </c>
      <c r="Q16" s="16">
        <v>0</v>
      </c>
      <c r="R16" s="200">
        <v>7</v>
      </c>
      <c r="S16" s="12"/>
      <c r="T16" s="12"/>
      <c r="U16" s="12"/>
    </row>
    <row r="17" spans="1:21" s="11" customFormat="1" ht="24.75" customHeight="1">
      <c r="A17" s="182" t="s">
        <v>25</v>
      </c>
      <c r="B17" s="194">
        <f>'介護保険第一号被保険者データ '!B18</f>
        <v>15836</v>
      </c>
      <c r="C17" s="235">
        <v>1</v>
      </c>
      <c r="D17" s="196" t="s">
        <v>200</v>
      </c>
      <c r="E17" s="274">
        <f>'介護保険第一号被保険者データ '!G18</f>
        <v>2668</v>
      </c>
      <c r="F17" s="236" t="s">
        <v>137</v>
      </c>
      <c r="G17" s="197">
        <v>110</v>
      </c>
      <c r="H17" s="176">
        <f t="shared" si="0"/>
        <v>0.04122938530734633</v>
      </c>
      <c r="I17" s="56" t="s">
        <v>132</v>
      </c>
      <c r="J17" s="25">
        <v>1274030</v>
      </c>
      <c r="K17" s="258" t="s">
        <v>276</v>
      </c>
      <c r="L17" s="254" t="s">
        <v>337</v>
      </c>
      <c r="M17" s="207"/>
      <c r="N17" s="16">
        <v>1</v>
      </c>
      <c r="O17" s="200" t="s">
        <v>338</v>
      </c>
      <c r="P17" s="241">
        <v>0</v>
      </c>
      <c r="Q17" s="16">
        <v>0</v>
      </c>
      <c r="R17" s="200">
        <v>7</v>
      </c>
      <c r="S17" s="12"/>
      <c r="T17" s="12"/>
      <c r="U17" s="12"/>
    </row>
    <row r="18" spans="1:21" s="11" customFormat="1" ht="15.75" customHeight="1">
      <c r="A18" s="182" t="s">
        <v>26</v>
      </c>
      <c r="B18" s="194">
        <f>'介護保険第一号被保険者データ '!B19</f>
        <v>45302</v>
      </c>
      <c r="C18" s="235">
        <v>1</v>
      </c>
      <c r="D18" s="196" t="s">
        <v>200</v>
      </c>
      <c r="E18" s="274">
        <f>'介護保険第一号被保険者データ '!G19</f>
        <v>6584</v>
      </c>
      <c r="F18" s="411" t="s">
        <v>333</v>
      </c>
      <c r="G18" s="197">
        <v>82</v>
      </c>
      <c r="H18" s="176">
        <f t="shared" si="0"/>
        <v>0.012454434993924665</v>
      </c>
      <c r="I18" s="56" t="s">
        <v>132</v>
      </c>
      <c r="J18" s="25">
        <v>1075800</v>
      </c>
      <c r="K18" s="258" t="s">
        <v>276</v>
      </c>
      <c r="L18" s="410" t="s">
        <v>295</v>
      </c>
      <c r="M18" s="207"/>
      <c r="N18" s="16">
        <v>1</v>
      </c>
      <c r="O18" s="200" t="s">
        <v>334</v>
      </c>
      <c r="P18" s="241">
        <v>12</v>
      </c>
      <c r="Q18" s="16">
        <v>0</v>
      </c>
      <c r="R18" s="200">
        <v>36</v>
      </c>
      <c r="S18" s="12"/>
      <c r="T18" s="12"/>
      <c r="U18" s="12"/>
    </row>
    <row r="19" spans="1:21" s="11" customFormat="1" ht="15.75" customHeight="1">
      <c r="A19" s="182" t="s">
        <v>27</v>
      </c>
      <c r="B19" s="194">
        <f>'介護保険第一号被保険者データ '!B20</f>
        <v>18743</v>
      </c>
      <c r="C19" s="235">
        <v>1</v>
      </c>
      <c r="D19" s="196" t="s">
        <v>201</v>
      </c>
      <c r="E19" s="274">
        <f>'介護保険第一号被保険者データ '!G20</f>
        <v>2893</v>
      </c>
      <c r="F19" s="236" t="s">
        <v>137</v>
      </c>
      <c r="G19" s="197">
        <v>16</v>
      </c>
      <c r="H19" s="176">
        <f aca="true" t="shared" si="1" ref="H19:H26">G19/E19</f>
        <v>0.00553059108192188</v>
      </c>
      <c r="I19" s="56" t="s">
        <v>132</v>
      </c>
      <c r="J19" s="25">
        <v>200000</v>
      </c>
      <c r="K19" s="258" t="s">
        <v>276</v>
      </c>
      <c r="L19" s="410" t="s">
        <v>299</v>
      </c>
      <c r="M19" s="207"/>
      <c r="N19" s="16">
        <v>1</v>
      </c>
      <c r="O19" s="200" t="s">
        <v>296</v>
      </c>
      <c r="P19" s="241">
        <v>13</v>
      </c>
      <c r="Q19" s="16">
        <v>0</v>
      </c>
      <c r="R19" s="200">
        <v>16</v>
      </c>
      <c r="S19" s="12"/>
      <c r="T19" s="12"/>
      <c r="U19" s="12"/>
    </row>
    <row r="20" spans="1:21" s="11" customFormat="1" ht="25.5" customHeight="1">
      <c r="A20" s="182" t="s">
        <v>28</v>
      </c>
      <c r="B20" s="194">
        <f>'介護保険第一号被保険者データ '!B21</f>
        <v>21533</v>
      </c>
      <c r="C20" s="235">
        <v>1</v>
      </c>
      <c r="D20" s="196" t="s">
        <v>202</v>
      </c>
      <c r="E20" s="274">
        <f>'介護保険第一号被保険者データ '!G21</f>
        <v>3122</v>
      </c>
      <c r="F20" s="236" t="s">
        <v>137</v>
      </c>
      <c r="G20" s="197">
        <v>39</v>
      </c>
      <c r="H20" s="176">
        <f t="shared" si="1"/>
        <v>0.012491992312620116</v>
      </c>
      <c r="I20" s="56" t="s">
        <v>132</v>
      </c>
      <c r="J20" s="25">
        <v>484809</v>
      </c>
      <c r="K20" s="258" t="s">
        <v>276</v>
      </c>
      <c r="L20" s="413" t="s">
        <v>297</v>
      </c>
      <c r="M20" s="207"/>
      <c r="N20" s="16">
        <v>1</v>
      </c>
      <c r="O20" s="200" t="s">
        <v>296</v>
      </c>
      <c r="P20" s="241">
        <v>3</v>
      </c>
      <c r="Q20" s="16">
        <v>0</v>
      </c>
      <c r="R20" s="200">
        <v>14</v>
      </c>
      <c r="S20" s="12"/>
      <c r="T20" s="12"/>
      <c r="U20" s="12"/>
    </row>
    <row r="21" spans="1:21" s="11" customFormat="1" ht="15.75" customHeight="1">
      <c r="A21" s="182" t="s">
        <v>8</v>
      </c>
      <c r="B21" s="194">
        <f>'介護保険第一号被保険者データ '!B22</f>
        <v>35467</v>
      </c>
      <c r="C21" s="235">
        <v>1</v>
      </c>
      <c r="D21" s="196" t="s">
        <v>194</v>
      </c>
      <c r="E21" s="274">
        <f>'介護保険第一号被保険者データ '!G22</f>
        <v>4571</v>
      </c>
      <c r="F21" s="236" t="s">
        <v>137</v>
      </c>
      <c r="G21" s="197">
        <v>26</v>
      </c>
      <c r="H21" s="176">
        <f t="shared" si="1"/>
        <v>0.0056880332531174796</v>
      </c>
      <c r="I21" s="56" t="s">
        <v>132</v>
      </c>
      <c r="J21" s="25">
        <v>341990</v>
      </c>
      <c r="K21" s="258" t="s">
        <v>276</v>
      </c>
      <c r="L21" s="410" t="s">
        <v>295</v>
      </c>
      <c r="M21" s="207"/>
      <c r="N21" s="16">
        <v>1</v>
      </c>
      <c r="O21" s="200" t="s">
        <v>350</v>
      </c>
      <c r="P21" s="241">
        <v>0</v>
      </c>
      <c r="Q21" s="16">
        <v>0</v>
      </c>
      <c r="R21" s="200">
        <v>22</v>
      </c>
      <c r="S21" s="12"/>
      <c r="T21" s="12"/>
      <c r="U21" s="12"/>
    </row>
    <row r="22" spans="1:21" s="11" customFormat="1" ht="24.75" customHeight="1">
      <c r="A22" s="182" t="s">
        <v>40</v>
      </c>
      <c r="B22" s="194">
        <f>'介護保険第一号被保険者データ '!B23</f>
        <v>14604</v>
      </c>
      <c r="C22" s="235">
        <v>1</v>
      </c>
      <c r="D22" s="412" t="s">
        <v>196</v>
      </c>
      <c r="E22" s="274">
        <f>'介護保険第一号被保険者データ '!C23+'介護保険第一号被保険者データ '!E23+'介護保険第一号被保険者データ '!G23</f>
        <v>5123</v>
      </c>
      <c r="F22" s="236" t="s">
        <v>221</v>
      </c>
      <c r="G22" s="197">
        <v>30</v>
      </c>
      <c r="H22" s="176">
        <f t="shared" si="1"/>
        <v>0.005855943782939684</v>
      </c>
      <c r="I22" s="56" t="s">
        <v>132</v>
      </c>
      <c r="J22" s="25">
        <v>399297</v>
      </c>
      <c r="K22" s="258" t="s">
        <v>276</v>
      </c>
      <c r="L22" s="254" t="s">
        <v>336</v>
      </c>
      <c r="M22" s="207"/>
      <c r="N22" s="16">
        <v>1</v>
      </c>
      <c r="O22" s="272" t="s">
        <v>286</v>
      </c>
      <c r="P22" s="241">
        <v>0</v>
      </c>
      <c r="Q22" s="16">
        <v>0</v>
      </c>
      <c r="R22" s="200">
        <v>10</v>
      </c>
      <c r="S22" s="12"/>
      <c r="T22" s="12"/>
      <c r="U22" s="12"/>
    </row>
    <row r="23" spans="1:21" s="11" customFormat="1" ht="15.75" customHeight="1">
      <c r="A23" s="182" t="s">
        <v>12</v>
      </c>
      <c r="B23" s="194">
        <f>'介護保険第一号被保険者データ '!B24</f>
        <v>13083</v>
      </c>
      <c r="C23" s="235">
        <v>1</v>
      </c>
      <c r="D23" s="196" t="s">
        <v>201</v>
      </c>
      <c r="E23" s="274">
        <f>'介護保険第一号被保険者データ '!G24</f>
        <v>1407</v>
      </c>
      <c r="F23" s="236" t="s">
        <v>137</v>
      </c>
      <c r="G23" s="197">
        <v>8</v>
      </c>
      <c r="H23" s="176">
        <f t="shared" si="1"/>
        <v>0.005685856432125089</v>
      </c>
      <c r="I23" s="56" t="s">
        <v>132</v>
      </c>
      <c r="J23" s="25">
        <v>105600</v>
      </c>
      <c r="K23" s="258" t="s">
        <v>276</v>
      </c>
      <c r="L23" s="410" t="s">
        <v>293</v>
      </c>
      <c r="M23" s="207"/>
      <c r="N23" s="16">
        <v>1</v>
      </c>
      <c r="O23" s="200" t="s">
        <v>294</v>
      </c>
      <c r="P23" s="241">
        <v>2</v>
      </c>
      <c r="Q23" s="16">
        <v>0</v>
      </c>
      <c r="R23" s="200">
        <v>15</v>
      </c>
      <c r="S23" s="12"/>
      <c r="T23" s="12"/>
      <c r="U23" s="12"/>
    </row>
    <row r="24" spans="1:21" s="11" customFormat="1" ht="15.75" customHeight="1">
      <c r="A24" s="182" t="s">
        <v>15</v>
      </c>
      <c r="B24" s="194">
        <f>'介護保険第一号被保険者データ '!B25</f>
        <v>4273</v>
      </c>
      <c r="C24" s="235">
        <v>1</v>
      </c>
      <c r="D24" s="196" t="s">
        <v>194</v>
      </c>
      <c r="E24" s="274">
        <f>'介護保険第一号被保険者データ '!G25</f>
        <v>717</v>
      </c>
      <c r="F24" s="236" t="s">
        <v>137</v>
      </c>
      <c r="G24" s="197">
        <v>4</v>
      </c>
      <c r="H24" s="176">
        <f t="shared" si="1"/>
        <v>0.005578800557880056</v>
      </c>
      <c r="I24" s="56" t="s">
        <v>132</v>
      </c>
      <c r="J24" s="40">
        <v>43240</v>
      </c>
      <c r="K24" s="258" t="s">
        <v>276</v>
      </c>
      <c r="L24" s="410" t="s">
        <v>317</v>
      </c>
      <c r="M24" s="207"/>
      <c r="N24" s="16">
        <v>1</v>
      </c>
      <c r="O24" s="200" t="s">
        <v>348</v>
      </c>
      <c r="P24" s="241">
        <v>0</v>
      </c>
      <c r="Q24" s="16">
        <v>0</v>
      </c>
      <c r="R24" s="200">
        <v>2</v>
      </c>
      <c r="S24" s="12"/>
      <c r="T24" s="12"/>
      <c r="U24" s="12"/>
    </row>
    <row r="25" spans="1:21" s="11" customFormat="1" ht="15.75" customHeight="1">
      <c r="A25" s="182" t="s">
        <v>17</v>
      </c>
      <c r="B25" s="194">
        <f>'介護保険第一号被保険者データ '!B26</f>
        <v>1742</v>
      </c>
      <c r="C25" s="195"/>
      <c r="D25" s="16" t="s">
        <v>150</v>
      </c>
      <c r="E25" s="274"/>
      <c r="F25" s="198"/>
      <c r="G25" s="197"/>
      <c r="H25" s="176"/>
      <c r="I25" s="56"/>
      <c r="J25" s="199"/>
      <c r="K25" s="258"/>
      <c r="L25" s="410"/>
      <c r="M25" s="207"/>
      <c r="N25" s="16"/>
      <c r="O25" s="200"/>
      <c r="P25" s="238">
        <v>0</v>
      </c>
      <c r="Q25" s="239">
        <v>0</v>
      </c>
      <c r="R25" s="240">
        <v>1</v>
      </c>
      <c r="S25" s="12"/>
      <c r="T25" s="12"/>
      <c r="U25" s="12"/>
    </row>
    <row r="26" spans="1:21" s="11" customFormat="1" ht="15.75" customHeight="1">
      <c r="A26" s="182" t="s">
        <v>16</v>
      </c>
      <c r="B26" s="194">
        <f>'介護保険第一号被保険者データ '!B27</f>
        <v>9159</v>
      </c>
      <c r="C26" s="235">
        <v>1</v>
      </c>
      <c r="D26" s="196"/>
      <c r="E26" s="274">
        <f>'介護保険第一号被保険者データ '!G27</f>
        <v>861</v>
      </c>
      <c r="F26" s="236" t="s">
        <v>137</v>
      </c>
      <c r="G26" s="197">
        <v>5</v>
      </c>
      <c r="H26" s="176">
        <f t="shared" si="1"/>
        <v>0.005807200929152149</v>
      </c>
      <c r="I26" s="56" t="s">
        <v>132</v>
      </c>
      <c r="J26" s="25">
        <v>92901</v>
      </c>
      <c r="K26" s="258" t="s">
        <v>276</v>
      </c>
      <c r="L26" s="410" t="s">
        <v>317</v>
      </c>
      <c r="M26" s="207"/>
      <c r="N26" s="16">
        <v>1</v>
      </c>
      <c r="O26" s="200" t="s">
        <v>318</v>
      </c>
      <c r="P26" s="241">
        <v>1</v>
      </c>
      <c r="Q26" s="16">
        <v>0</v>
      </c>
      <c r="R26" s="200">
        <v>2</v>
      </c>
      <c r="S26" s="12"/>
      <c r="T26" s="12"/>
      <c r="U26" s="12"/>
    </row>
    <row r="27" spans="1:21" s="11" customFormat="1" ht="27" customHeight="1">
      <c r="A27" s="182" t="s">
        <v>18</v>
      </c>
      <c r="B27" s="194">
        <f>'介護保険第一号被保険者データ '!B28</f>
        <v>5210</v>
      </c>
      <c r="C27" s="235">
        <v>1</v>
      </c>
      <c r="D27" s="196" t="s">
        <v>201</v>
      </c>
      <c r="E27" s="274"/>
      <c r="F27" s="236" t="s">
        <v>279</v>
      </c>
      <c r="G27" s="197">
        <v>13</v>
      </c>
      <c r="H27" s="176"/>
      <c r="I27" s="56" t="s">
        <v>132</v>
      </c>
      <c r="J27" s="25">
        <v>1521100</v>
      </c>
      <c r="K27" s="258" t="s">
        <v>276</v>
      </c>
      <c r="L27" s="413" t="s">
        <v>309</v>
      </c>
      <c r="M27" s="207">
        <v>1</v>
      </c>
      <c r="N27" s="16">
        <v>1</v>
      </c>
      <c r="O27" s="200" t="s">
        <v>274</v>
      </c>
      <c r="P27" s="241">
        <v>0</v>
      </c>
      <c r="Q27" s="16">
        <v>0</v>
      </c>
      <c r="R27" s="200">
        <v>0</v>
      </c>
      <c r="S27" s="12"/>
      <c r="T27" s="12"/>
      <c r="U27" s="12"/>
    </row>
    <row r="28" spans="1:21" s="11" customFormat="1" ht="15.75" customHeight="1">
      <c r="A28" s="182" t="s">
        <v>41</v>
      </c>
      <c r="B28" s="194">
        <f>'介護保険第一号被保険者データ '!B29</f>
        <v>76375</v>
      </c>
      <c r="C28" s="235"/>
      <c r="D28" s="196" t="s">
        <v>150</v>
      </c>
      <c r="E28" s="274"/>
      <c r="F28" s="236"/>
      <c r="G28" s="197"/>
      <c r="H28" s="176"/>
      <c r="I28" s="56"/>
      <c r="J28" s="25"/>
      <c r="K28" s="258"/>
      <c r="L28" s="410"/>
      <c r="M28" s="207"/>
      <c r="N28" s="16"/>
      <c r="O28" s="200"/>
      <c r="P28" s="241"/>
      <c r="Q28" s="16"/>
      <c r="R28" s="200"/>
      <c r="S28" s="12"/>
      <c r="T28" s="12"/>
      <c r="U28" s="12"/>
    </row>
    <row r="29" spans="1:21" s="11" customFormat="1" ht="15.75" customHeight="1">
      <c r="A29" s="182" t="s">
        <v>29</v>
      </c>
      <c r="B29" s="194">
        <f>'介護保険第一号被保険者データ '!B30</f>
        <v>84624</v>
      </c>
      <c r="C29" s="235">
        <v>1</v>
      </c>
      <c r="D29" s="196" t="s">
        <v>203</v>
      </c>
      <c r="E29" s="274">
        <f>'介護保険第一号被保険者データ '!E30+'介護保険第一号被保険者データ '!G30</f>
        <v>23030</v>
      </c>
      <c r="F29" s="236" t="s">
        <v>174</v>
      </c>
      <c r="G29" s="197">
        <v>592</v>
      </c>
      <c r="H29" s="176">
        <f aca="true" t="shared" si="2" ref="H29:H45">G29/E29</f>
        <v>0.025705601389491968</v>
      </c>
      <c r="I29" s="56" t="s">
        <v>132</v>
      </c>
      <c r="J29" s="25">
        <v>4957600</v>
      </c>
      <c r="K29" s="258" t="s">
        <v>276</v>
      </c>
      <c r="L29" s="410" t="s">
        <v>325</v>
      </c>
      <c r="M29" s="207">
        <v>1</v>
      </c>
      <c r="N29" s="16"/>
      <c r="O29" s="200" t="s">
        <v>326</v>
      </c>
      <c r="P29" s="241">
        <v>6</v>
      </c>
      <c r="Q29" s="16">
        <v>0</v>
      </c>
      <c r="R29" s="200">
        <v>40</v>
      </c>
      <c r="S29" s="12"/>
      <c r="T29" s="12"/>
      <c r="U29" s="12"/>
    </row>
    <row r="30" spans="1:21" s="11" customFormat="1" ht="15.75" customHeight="1">
      <c r="A30" s="182" t="s">
        <v>7</v>
      </c>
      <c r="B30" s="194">
        <f>'介護保険第一号被保険者データ '!B31</f>
        <v>56439</v>
      </c>
      <c r="C30" s="235"/>
      <c r="D30" s="196" t="s">
        <v>150</v>
      </c>
      <c r="E30" s="274"/>
      <c r="F30" s="236"/>
      <c r="G30" s="197"/>
      <c r="H30" s="176"/>
      <c r="I30" s="56"/>
      <c r="J30" s="25"/>
      <c r="K30" s="258"/>
      <c r="L30" s="410"/>
      <c r="M30" s="207"/>
      <c r="N30" s="16"/>
      <c r="O30" s="200"/>
      <c r="P30" s="241"/>
      <c r="Q30" s="16"/>
      <c r="R30" s="200"/>
      <c r="S30" s="12"/>
      <c r="T30" s="12"/>
      <c r="U30" s="12"/>
    </row>
    <row r="31" spans="1:21" s="11" customFormat="1" ht="15.75" customHeight="1">
      <c r="A31" s="182" t="s">
        <v>30</v>
      </c>
      <c r="B31" s="194">
        <f>'介護保険第一号被保険者データ '!B32</f>
        <v>26846</v>
      </c>
      <c r="C31" s="235">
        <v>1</v>
      </c>
      <c r="D31" s="196" t="s">
        <v>200</v>
      </c>
      <c r="E31" s="274">
        <f>'介護保険第一号被保険者データ '!G32</f>
        <v>4760</v>
      </c>
      <c r="F31" s="236" t="s">
        <v>137</v>
      </c>
      <c r="G31" s="197">
        <v>22</v>
      </c>
      <c r="H31" s="176">
        <f t="shared" si="2"/>
        <v>0.004621848739495798</v>
      </c>
      <c r="I31" s="56" t="s">
        <v>132</v>
      </c>
      <c r="J31" s="25">
        <v>271125</v>
      </c>
      <c r="K31" s="258" t="s">
        <v>276</v>
      </c>
      <c r="L31" s="410" t="s">
        <v>303</v>
      </c>
      <c r="M31" s="207">
        <v>1</v>
      </c>
      <c r="N31" s="16">
        <v>1</v>
      </c>
      <c r="O31" s="272" t="s">
        <v>286</v>
      </c>
      <c r="P31" s="241">
        <v>5</v>
      </c>
      <c r="Q31" s="16">
        <v>0</v>
      </c>
      <c r="R31" s="200">
        <v>17</v>
      </c>
      <c r="S31" s="12"/>
      <c r="T31" s="12"/>
      <c r="U31" s="12"/>
    </row>
    <row r="32" spans="1:21" s="11" customFormat="1" ht="25.5" customHeight="1">
      <c r="A32" s="182" t="s">
        <v>31</v>
      </c>
      <c r="B32" s="194">
        <f>'介護保険第一号被保険者データ '!B33</f>
        <v>16834</v>
      </c>
      <c r="C32" s="235">
        <v>1</v>
      </c>
      <c r="D32" s="196" t="s">
        <v>204</v>
      </c>
      <c r="E32" s="274">
        <f>'介護保険第一号被保険者データ '!G33</f>
        <v>1742</v>
      </c>
      <c r="F32" s="236" t="s">
        <v>137</v>
      </c>
      <c r="G32" s="197">
        <v>7</v>
      </c>
      <c r="H32" s="176">
        <f t="shared" si="2"/>
        <v>0.004018369690011481</v>
      </c>
      <c r="I32" s="56" t="s">
        <v>132</v>
      </c>
      <c r="J32" s="25">
        <v>97104</v>
      </c>
      <c r="K32" s="258" t="s">
        <v>276</v>
      </c>
      <c r="L32" s="413" t="s">
        <v>313</v>
      </c>
      <c r="M32" s="207"/>
      <c r="N32" s="16">
        <v>1</v>
      </c>
      <c r="O32" s="200" t="s">
        <v>314</v>
      </c>
      <c r="P32" s="241">
        <v>0</v>
      </c>
      <c r="Q32" s="16">
        <v>0</v>
      </c>
      <c r="R32" s="200">
        <v>4</v>
      </c>
      <c r="S32" s="12"/>
      <c r="T32" s="12"/>
      <c r="U32" s="12"/>
    </row>
    <row r="33" spans="1:21" s="11" customFormat="1" ht="15.75" customHeight="1">
      <c r="A33" s="182" t="s">
        <v>32</v>
      </c>
      <c r="B33" s="194">
        <f>'介護保険第一号被保険者データ '!B34</f>
        <v>30134</v>
      </c>
      <c r="C33" s="235">
        <v>1</v>
      </c>
      <c r="D33" s="196" t="s">
        <v>202</v>
      </c>
      <c r="E33" s="274">
        <f>'介護保険第一号被保険者データ '!E34+'介護保険第一号被保険者データ '!G34</f>
        <v>10829</v>
      </c>
      <c r="F33" s="236" t="s">
        <v>174</v>
      </c>
      <c r="G33" s="197">
        <v>422</v>
      </c>
      <c r="H33" s="176">
        <f t="shared" si="2"/>
        <v>0.03896943392741712</v>
      </c>
      <c r="I33" s="56" t="s">
        <v>132</v>
      </c>
      <c r="J33" s="25">
        <v>7542452</v>
      </c>
      <c r="K33" s="258" t="s">
        <v>276</v>
      </c>
      <c r="L33" s="410" t="s">
        <v>331</v>
      </c>
      <c r="M33" s="207"/>
      <c r="N33" s="16">
        <v>1</v>
      </c>
      <c r="O33" s="272" t="s">
        <v>286</v>
      </c>
      <c r="P33" s="241">
        <v>0</v>
      </c>
      <c r="Q33" s="16">
        <v>0</v>
      </c>
      <c r="R33" s="200">
        <v>0</v>
      </c>
      <c r="S33" s="12"/>
      <c r="T33" s="12"/>
      <c r="U33" s="12"/>
    </row>
    <row r="34" spans="1:21" s="11" customFormat="1" ht="15.75" customHeight="1">
      <c r="A34" s="182" t="s">
        <v>34</v>
      </c>
      <c r="B34" s="194">
        <f>'介護保険第一号被保険者データ '!B35</f>
        <v>26634</v>
      </c>
      <c r="C34" s="235">
        <v>1</v>
      </c>
      <c r="D34" s="196" t="s">
        <v>205</v>
      </c>
      <c r="E34" s="274">
        <f>'介護保険第一号被保険者データ '!E35+'介護保険第一号被保険者データ '!G35</f>
        <v>8172</v>
      </c>
      <c r="F34" s="236" t="s">
        <v>174</v>
      </c>
      <c r="G34" s="197">
        <v>55</v>
      </c>
      <c r="H34" s="176">
        <f t="shared" si="2"/>
        <v>0.006730298580518845</v>
      </c>
      <c r="I34" s="56" t="s">
        <v>132</v>
      </c>
      <c r="J34" s="25">
        <v>607630</v>
      </c>
      <c r="K34" s="258" t="s">
        <v>276</v>
      </c>
      <c r="L34" s="410" t="s">
        <v>332</v>
      </c>
      <c r="M34" s="207">
        <v>1</v>
      </c>
      <c r="N34" s="16"/>
      <c r="O34" s="200"/>
      <c r="P34" s="241">
        <v>10</v>
      </c>
      <c r="Q34" s="16">
        <v>0</v>
      </c>
      <c r="R34" s="200">
        <v>7</v>
      </c>
      <c r="S34" s="12"/>
      <c r="T34" s="12"/>
      <c r="U34" s="12"/>
    </row>
    <row r="35" spans="1:21" s="11" customFormat="1" ht="15.75" customHeight="1">
      <c r="A35" s="182" t="s">
        <v>33</v>
      </c>
      <c r="B35" s="194">
        <f>'介護保険第一号被保険者データ '!B36</f>
        <v>15171</v>
      </c>
      <c r="C35" s="235">
        <v>1</v>
      </c>
      <c r="D35" s="196" t="s">
        <v>194</v>
      </c>
      <c r="E35" s="274">
        <f>'介護保険第一号被保険者データ '!G36</f>
        <v>1907</v>
      </c>
      <c r="F35" s="236" t="s">
        <v>220</v>
      </c>
      <c r="G35" s="197">
        <v>3</v>
      </c>
      <c r="H35" s="176">
        <f t="shared" si="2"/>
        <v>0.0015731515469323545</v>
      </c>
      <c r="I35" s="56" t="s">
        <v>132</v>
      </c>
      <c r="J35" s="25"/>
      <c r="K35" s="258" t="s">
        <v>276</v>
      </c>
      <c r="L35" s="410" t="s">
        <v>285</v>
      </c>
      <c r="M35" s="207"/>
      <c r="N35" s="16">
        <v>1</v>
      </c>
      <c r="O35" s="272" t="s">
        <v>286</v>
      </c>
      <c r="P35" s="241">
        <v>1</v>
      </c>
      <c r="Q35" s="16">
        <v>0</v>
      </c>
      <c r="R35" s="200">
        <v>5</v>
      </c>
      <c r="S35" s="12"/>
      <c r="T35" s="12"/>
      <c r="U35" s="12"/>
    </row>
    <row r="36" spans="1:21" s="11" customFormat="1" ht="15.75" customHeight="1">
      <c r="A36" s="182" t="s">
        <v>6</v>
      </c>
      <c r="B36" s="194">
        <f>'介護保険第一号被保険者データ '!B37</f>
        <v>26316</v>
      </c>
      <c r="C36" s="235">
        <v>1</v>
      </c>
      <c r="D36" s="196" t="s">
        <v>206</v>
      </c>
      <c r="E36" s="274">
        <f>'介護保険第一号被保険者データ '!G37</f>
        <v>2958</v>
      </c>
      <c r="F36" s="236" t="s">
        <v>137</v>
      </c>
      <c r="G36" s="197">
        <v>7</v>
      </c>
      <c r="H36" s="176">
        <f t="shared" si="2"/>
        <v>0.0023664638269100743</v>
      </c>
      <c r="I36" s="56" t="s">
        <v>132</v>
      </c>
      <c r="J36" s="25">
        <v>97370</v>
      </c>
      <c r="K36" s="258" t="s">
        <v>276</v>
      </c>
      <c r="L36" s="410" t="s">
        <v>305</v>
      </c>
      <c r="M36" s="207"/>
      <c r="N36" s="16">
        <v>1</v>
      </c>
      <c r="O36" s="272" t="s">
        <v>286</v>
      </c>
      <c r="P36" s="241">
        <v>0</v>
      </c>
      <c r="Q36" s="16">
        <v>0</v>
      </c>
      <c r="R36" s="200">
        <v>6</v>
      </c>
      <c r="S36" s="12"/>
      <c r="T36" s="12"/>
      <c r="U36" s="12"/>
    </row>
    <row r="37" spans="1:21" s="11" customFormat="1" ht="15.75" customHeight="1">
      <c r="A37" s="182" t="s">
        <v>35</v>
      </c>
      <c r="B37" s="194">
        <f>'介護保険第一号被保険者データ '!B38</f>
        <v>27967</v>
      </c>
      <c r="C37" s="235">
        <v>1</v>
      </c>
      <c r="D37" s="196" t="s">
        <v>199</v>
      </c>
      <c r="E37" s="274"/>
      <c r="F37" s="236" t="s">
        <v>223</v>
      </c>
      <c r="G37" s="197">
        <v>19</v>
      </c>
      <c r="H37" s="176"/>
      <c r="I37" s="56" t="s">
        <v>132</v>
      </c>
      <c r="J37" s="197">
        <v>424965</v>
      </c>
      <c r="K37" s="258" t="s">
        <v>276</v>
      </c>
      <c r="L37" s="410" t="s">
        <v>307</v>
      </c>
      <c r="M37" s="207">
        <v>1</v>
      </c>
      <c r="N37" s="16"/>
      <c r="O37" s="200" t="s">
        <v>324</v>
      </c>
      <c r="P37" s="241">
        <v>8</v>
      </c>
      <c r="Q37" s="16">
        <v>0</v>
      </c>
      <c r="R37" s="200">
        <v>4</v>
      </c>
      <c r="S37" s="12"/>
      <c r="T37" s="12"/>
      <c r="U37" s="12"/>
    </row>
    <row r="38" spans="1:21" s="11" customFormat="1" ht="15.75" customHeight="1">
      <c r="A38" s="182" t="s">
        <v>36</v>
      </c>
      <c r="B38" s="194">
        <f>'介護保険第一号被保険者データ '!B39</f>
        <v>12435</v>
      </c>
      <c r="C38" s="235">
        <v>1</v>
      </c>
      <c r="D38" s="196" t="s">
        <v>199</v>
      </c>
      <c r="E38" s="274">
        <f>'介護保険第一号被保険者データ '!G39</f>
        <v>1314</v>
      </c>
      <c r="F38" s="236" t="s">
        <v>137</v>
      </c>
      <c r="G38" s="197">
        <v>15</v>
      </c>
      <c r="H38" s="176">
        <f t="shared" si="2"/>
        <v>0.01141552511415525</v>
      </c>
      <c r="I38" s="56" t="s">
        <v>132</v>
      </c>
      <c r="J38" s="25">
        <v>167424</v>
      </c>
      <c r="K38" s="258" t="s">
        <v>276</v>
      </c>
      <c r="L38" s="410" t="s">
        <v>305</v>
      </c>
      <c r="M38" s="207"/>
      <c r="N38" s="16">
        <v>1</v>
      </c>
      <c r="O38" s="200" t="s">
        <v>306</v>
      </c>
      <c r="P38" s="241">
        <v>1</v>
      </c>
      <c r="Q38" s="16">
        <v>0</v>
      </c>
      <c r="R38" s="200">
        <v>3</v>
      </c>
      <c r="S38" s="12"/>
      <c r="T38" s="12"/>
      <c r="U38" s="12"/>
    </row>
    <row r="39" spans="1:21" s="11" customFormat="1" ht="15.75" customHeight="1">
      <c r="A39" s="182" t="s">
        <v>20</v>
      </c>
      <c r="B39" s="194">
        <f>'介護保険第一号被保険者データ '!B40</f>
        <v>4073</v>
      </c>
      <c r="C39" s="235">
        <v>1</v>
      </c>
      <c r="D39" s="196" t="s">
        <v>199</v>
      </c>
      <c r="E39" s="274">
        <f>'介護保険第一号被保険者データ '!G40</f>
        <v>348</v>
      </c>
      <c r="F39" s="236" t="s">
        <v>137</v>
      </c>
      <c r="G39" s="197">
        <v>0</v>
      </c>
      <c r="H39" s="176">
        <f t="shared" si="2"/>
        <v>0</v>
      </c>
      <c r="I39" s="56" t="s">
        <v>132</v>
      </c>
      <c r="J39" s="25">
        <v>0</v>
      </c>
      <c r="K39" s="258"/>
      <c r="L39" s="410" t="s">
        <v>332</v>
      </c>
      <c r="M39" s="207">
        <v>1</v>
      </c>
      <c r="N39" s="16"/>
      <c r="O39" s="200"/>
      <c r="P39" s="241">
        <v>0</v>
      </c>
      <c r="Q39" s="16">
        <v>0</v>
      </c>
      <c r="R39" s="200">
        <v>0</v>
      </c>
      <c r="S39" s="12"/>
      <c r="T39" s="12"/>
      <c r="U39" s="12"/>
    </row>
    <row r="40" spans="1:21" s="11" customFormat="1" ht="15.75" customHeight="1">
      <c r="A40" s="182" t="s">
        <v>19</v>
      </c>
      <c r="B40" s="194">
        <f>'介護保険第一号被保険者データ '!B41</f>
        <v>2964</v>
      </c>
      <c r="C40" s="235">
        <v>1</v>
      </c>
      <c r="D40" s="196" t="s">
        <v>199</v>
      </c>
      <c r="E40" s="274">
        <f>'介護保険第一号被保険者データ '!G41</f>
        <v>274</v>
      </c>
      <c r="F40" s="236" t="s">
        <v>137</v>
      </c>
      <c r="G40" s="197">
        <v>0</v>
      </c>
      <c r="H40" s="176">
        <f t="shared" si="2"/>
        <v>0</v>
      </c>
      <c r="I40" s="56"/>
      <c r="J40" s="197"/>
      <c r="K40" s="258" t="s">
        <v>276</v>
      </c>
      <c r="L40" s="410" t="s">
        <v>280</v>
      </c>
      <c r="M40" s="207"/>
      <c r="N40" s="16">
        <v>1</v>
      </c>
      <c r="O40" s="200" t="s">
        <v>274</v>
      </c>
      <c r="P40" s="241">
        <v>0</v>
      </c>
      <c r="Q40" s="16">
        <v>0</v>
      </c>
      <c r="R40" s="200">
        <v>2</v>
      </c>
      <c r="S40" s="12"/>
      <c r="T40" s="12"/>
      <c r="U40" s="12"/>
    </row>
    <row r="41" spans="1:21" s="11" customFormat="1" ht="15.75" customHeight="1">
      <c r="A41" s="182" t="s">
        <v>37</v>
      </c>
      <c r="B41" s="194">
        <f>'介護保険第一号被保険者データ '!B42</f>
        <v>1905</v>
      </c>
      <c r="C41" s="235">
        <v>1</v>
      </c>
      <c r="D41" s="196" t="s">
        <v>199</v>
      </c>
      <c r="E41" s="274">
        <f>'介護保険第一号被保険者データ '!G42</f>
        <v>189</v>
      </c>
      <c r="F41" s="236" t="s">
        <v>137</v>
      </c>
      <c r="G41" s="197">
        <v>0</v>
      </c>
      <c r="H41" s="176"/>
      <c r="I41" s="56"/>
      <c r="J41" s="40"/>
      <c r="K41" s="258"/>
      <c r="L41" s="410" t="s">
        <v>271</v>
      </c>
      <c r="M41" s="207"/>
      <c r="N41" s="16">
        <v>1</v>
      </c>
      <c r="O41" s="200" t="s">
        <v>272</v>
      </c>
      <c r="P41" s="241">
        <v>0</v>
      </c>
      <c r="Q41" s="16">
        <v>0</v>
      </c>
      <c r="R41" s="200">
        <v>0</v>
      </c>
      <c r="S41" s="12"/>
      <c r="T41" s="12"/>
      <c r="U41" s="12"/>
    </row>
    <row r="42" spans="1:21" s="11" customFormat="1" ht="15.75" customHeight="1">
      <c r="A42" s="182" t="s">
        <v>11</v>
      </c>
      <c r="B42" s="194">
        <f>'介護保険第一号被保険者データ '!B43</f>
        <v>113860</v>
      </c>
      <c r="C42" s="235">
        <v>1</v>
      </c>
      <c r="D42" s="196" t="s">
        <v>194</v>
      </c>
      <c r="E42" s="274">
        <f>'介護保険第一号被保険者データ '!G43</f>
        <v>17940</v>
      </c>
      <c r="F42" s="236" t="s">
        <v>122</v>
      </c>
      <c r="G42" s="197"/>
      <c r="H42" s="176">
        <f t="shared" si="2"/>
        <v>0</v>
      </c>
      <c r="I42" s="56" t="s">
        <v>132</v>
      </c>
      <c r="J42" s="199">
        <v>19638584</v>
      </c>
      <c r="K42" s="258" t="s">
        <v>276</v>
      </c>
      <c r="L42" s="410" t="s">
        <v>355</v>
      </c>
      <c r="M42" s="207">
        <v>1</v>
      </c>
      <c r="N42" s="16"/>
      <c r="O42" s="200" t="s">
        <v>356</v>
      </c>
      <c r="P42" s="241">
        <v>0</v>
      </c>
      <c r="Q42" s="16">
        <v>0</v>
      </c>
      <c r="R42" s="200">
        <v>98</v>
      </c>
      <c r="S42" s="12"/>
      <c r="T42" s="12"/>
      <c r="U42" s="12"/>
    </row>
    <row r="43" spans="1:21" s="11" customFormat="1" ht="15.75" customHeight="1">
      <c r="A43" s="182" t="s">
        <v>38</v>
      </c>
      <c r="B43" s="194">
        <f>'介護保険第一号被保険者データ '!B44</f>
        <v>62460</v>
      </c>
      <c r="C43" s="235">
        <v>1</v>
      </c>
      <c r="D43" s="196" t="s">
        <v>202</v>
      </c>
      <c r="E43" s="274">
        <f>'介護保険第一号被保険者データ '!G44</f>
        <v>9210</v>
      </c>
      <c r="F43" s="236" t="s">
        <v>137</v>
      </c>
      <c r="G43" s="197">
        <v>0</v>
      </c>
      <c r="H43" s="176">
        <f t="shared" si="2"/>
        <v>0</v>
      </c>
      <c r="I43" s="56" t="s">
        <v>132</v>
      </c>
      <c r="J43" s="199">
        <v>0</v>
      </c>
      <c r="K43" s="258" t="s">
        <v>276</v>
      </c>
      <c r="L43" s="410" t="s">
        <v>339</v>
      </c>
      <c r="M43" s="207"/>
      <c r="N43" s="16">
        <v>1</v>
      </c>
      <c r="O43" s="200" t="s">
        <v>343</v>
      </c>
      <c r="P43" s="241" t="s">
        <v>65</v>
      </c>
      <c r="Q43" s="16" t="s">
        <v>65</v>
      </c>
      <c r="R43" s="200" t="s">
        <v>65</v>
      </c>
      <c r="S43" s="12"/>
      <c r="T43" s="12"/>
      <c r="U43" s="12"/>
    </row>
    <row r="44" spans="1:21" s="11" customFormat="1" ht="15.75" customHeight="1" thickBot="1">
      <c r="A44" s="352" t="s">
        <v>39</v>
      </c>
      <c r="B44" s="371">
        <f>'介護保険第一号被保険者データ '!B45</f>
        <v>16078</v>
      </c>
      <c r="C44" s="372">
        <v>1</v>
      </c>
      <c r="D44" s="373" t="s">
        <v>206</v>
      </c>
      <c r="E44" s="374">
        <f>'介護保険第一号被保険者データ '!C45+'介護保険第一号被保険者データ '!E45+'介護保険第一号被保険者データ '!G45</f>
        <v>5514</v>
      </c>
      <c r="F44" s="375" t="s">
        <v>221</v>
      </c>
      <c r="G44" s="376">
        <v>26</v>
      </c>
      <c r="H44" s="176">
        <f t="shared" si="2"/>
        <v>0.004715270221254987</v>
      </c>
      <c r="I44" s="377" t="s">
        <v>132</v>
      </c>
      <c r="J44" s="342">
        <v>265272</v>
      </c>
      <c r="K44" s="378" t="s">
        <v>276</v>
      </c>
      <c r="L44" s="422" t="s">
        <v>295</v>
      </c>
      <c r="M44" s="379"/>
      <c r="N44" s="380">
        <v>1</v>
      </c>
      <c r="O44" s="381" t="s">
        <v>296</v>
      </c>
      <c r="P44" s="382">
        <v>0</v>
      </c>
      <c r="Q44" s="380">
        <v>0</v>
      </c>
      <c r="R44" s="381">
        <v>2</v>
      </c>
      <c r="S44" s="12"/>
      <c r="T44" s="12"/>
      <c r="U44" s="12"/>
    </row>
    <row r="45" spans="1:21" ht="24" customHeight="1" thickBot="1">
      <c r="A45" s="117" t="s">
        <v>42</v>
      </c>
      <c r="B45" s="109">
        <f>SUM(B4:B44)</f>
        <v>1954818</v>
      </c>
      <c r="C45" s="110">
        <f>SUM(C4:C44)</f>
        <v>34</v>
      </c>
      <c r="D45" s="111"/>
      <c r="E45" s="305">
        <f>SUM(E4:E44)</f>
        <v>524191</v>
      </c>
      <c r="F45" s="112"/>
      <c r="G45" s="113">
        <f>SUM(G4:G44)</f>
        <v>20210</v>
      </c>
      <c r="H45" s="114">
        <f t="shared" si="2"/>
        <v>0.038554648973370395</v>
      </c>
      <c r="I45" s="114"/>
      <c r="J45" s="115"/>
      <c r="K45" s="116"/>
      <c r="L45" s="255"/>
      <c r="M45" s="208"/>
      <c r="N45" s="115"/>
      <c r="O45" s="116"/>
      <c r="P45" s="242">
        <f>SUM(P4:P44)</f>
        <v>111</v>
      </c>
      <c r="Q45" s="242">
        <f>SUM(Q4:Q44)</f>
        <v>0</v>
      </c>
      <c r="R45" s="125">
        <f>SUM(R4:R44)</f>
        <v>432</v>
      </c>
      <c r="S45" s="1"/>
      <c r="T45" s="1"/>
      <c r="U45" s="1"/>
    </row>
    <row r="46" spans="1:21" ht="24" customHeight="1">
      <c r="A46" s="7"/>
      <c r="B46" s="8"/>
      <c r="C46" s="8"/>
      <c r="D46" s="9"/>
      <c r="E46" s="306"/>
      <c r="F46" s="1"/>
      <c r="G46" s="29"/>
      <c r="H46" s="68"/>
      <c r="I46" s="68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 customHeight="1">
      <c r="A47" s="7"/>
      <c r="B47" s="8"/>
      <c r="C47" s="8"/>
      <c r="D47" s="9"/>
      <c r="E47" s="30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.75">
      <c r="A48" s="1"/>
      <c r="B48" s="1"/>
      <c r="C48" s="1"/>
      <c r="D48" s="9"/>
      <c r="E48" s="30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.75">
      <c r="A49" s="1"/>
      <c r="B49" s="1"/>
      <c r="C49" s="1"/>
      <c r="D49" s="9"/>
      <c r="E49" s="30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.75">
      <c r="A50" s="1"/>
      <c r="B50" s="1"/>
      <c r="C50" s="1"/>
      <c r="D50" s="9"/>
      <c r="E50" s="30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.75">
      <c r="A51" s="1"/>
      <c r="B51" s="1"/>
      <c r="C51" s="1"/>
      <c r="D51" s="9"/>
      <c r="E51" s="30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.75">
      <c r="A52" s="1"/>
      <c r="B52" s="1"/>
      <c r="C52" s="1"/>
      <c r="D52" s="9"/>
      <c r="E52" s="30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.75">
      <c r="A53" s="1"/>
      <c r="B53" s="1"/>
      <c r="C53" s="1"/>
      <c r="D53" s="9"/>
      <c r="E53" s="30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.75">
      <c r="A54" s="1"/>
      <c r="B54" s="1"/>
      <c r="C54" s="1"/>
      <c r="D54" s="9"/>
      <c r="E54" s="30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.75">
      <c r="A55" s="1"/>
      <c r="B55" s="1"/>
      <c r="C55" s="1"/>
      <c r="D55" s="9"/>
      <c r="E55" s="30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.75">
      <c r="A56" s="1"/>
      <c r="B56" s="1"/>
      <c r="C56" s="1"/>
      <c r="D56" s="9"/>
      <c r="E56" s="30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.75">
      <c r="A57" s="1"/>
      <c r="B57" s="1"/>
      <c r="C57" s="1"/>
      <c r="D57" s="9"/>
      <c r="E57" s="30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.75">
      <c r="A58" s="1"/>
      <c r="B58" s="1"/>
      <c r="C58" s="1"/>
      <c r="D58" s="9"/>
      <c r="E58" s="30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.75">
      <c r="A59" s="1"/>
      <c r="B59" s="1"/>
      <c r="C59" s="1"/>
      <c r="D59" s="9"/>
      <c r="E59" s="30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.75">
      <c r="A60" s="1"/>
      <c r="B60" s="1"/>
      <c r="C60" s="1"/>
      <c r="D60" s="9"/>
      <c r="E60" s="30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8.75">
      <c r="B61" s="1"/>
      <c r="C61" s="1"/>
      <c r="D61" s="9"/>
      <c r="E61" s="30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8.75">
      <c r="B62" s="1"/>
      <c r="C62" s="1"/>
      <c r="D62" s="9"/>
      <c r="E62" s="30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8.75">
      <c r="B63" s="1"/>
      <c r="C63" s="1"/>
      <c r="D63" s="9"/>
      <c r="E63" s="30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8.75">
      <c r="B64" s="1"/>
      <c r="C64" s="1"/>
      <c r="D64" s="9"/>
      <c r="E64" s="30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8.75">
      <c r="B65" s="1"/>
      <c r="C65" s="1"/>
      <c r="D65" s="9"/>
      <c r="E65" s="30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8.75">
      <c r="B66" s="1"/>
      <c r="C66" s="1"/>
      <c r="D66" s="9"/>
      <c r="E66" s="30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8.75">
      <c r="B67" s="1"/>
      <c r="C67" s="1"/>
      <c r="D67" s="9"/>
      <c r="E67" s="30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8.75">
      <c r="B68" s="1"/>
      <c r="C68" s="1"/>
      <c r="D68" s="9"/>
      <c r="E68" s="30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8.75">
      <c r="B69" s="1"/>
      <c r="C69" s="1"/>
      <c r="D69" s="9"/>
      <c r="E69" s="30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8.75">
      <c r="B70" s="1"/>
      <c r="C70" s="1"/>
      <c r="D70" s="9"/>
      <c r="E70" s="30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8.75">
      <c r="B71" s="1"/>
      <c r="C71" s="1"/>
      <c r="D71" s="9"/>
      <c r="E71" s="30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8.75">
      <c r="B72" s="1"/>
      <c r="C72" s="1"/>
      <c r="D72" s="9"/>
      <c r="E72" s="30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8.75">
      <c r="B73" s="1"/>
      <c r="C73" s="1"/>
      <c r="D73" s="9"/>
      <c r="E73" s="30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8.75">
      <c r="B74" s="1"/>
      <c r="C74" s="1"/>
      <c r="D74" s="9"/>
      <c r="E74" s="30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8.75">
      <c r="B75" s="1"/>
      <c r="C75" s="1"/>
      <c r="D75" s="9"/>
      <c r="E75" s="30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8.75">
      <c r="B76" s="1"/>
      <c r="C76" s="1"/>
      <c r="D76" s="9"/>
      <c r="E76" s="30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8.75">
      <c r="B77" s="1"/>
      <c r="C77" s="1"/>
      <c r="D77" s="9"/>
      <c r="E77" s="30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8.75">
      <c r="B78" s="1"/>
      <c r="C78" s="1"/>
      <c r="D78" s="9"/>
      <c r="E78" s="30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8.75">
      <c r="B79" s="1"/>
      <c r="C79" s="1"/>
      <c r="D79" s="9"/>
      <c r="E79" s="30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8.75">
      <c r="B80" s="1"/>
      <c r="C80" s="1"/>
      <c r="D80" s="9"/>
      <c r="E80" s="30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8.75">
      <c r="B81" s="1"/>
      <c r="C81" s="1"/>
      <c r="D81" s="9"/>
      <c r="E81" s="30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8.75">
      <c r="B82" s="1"/>
      <c r="C82" s="1"/>
      <c r="D82" s="9"/>
      <c r="E82" s="30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8.75">
      <c r="B83" s="1"/>
      <c r="C83" s="1"/>
      <c r="D83" s="9"/>
      <c r="E83" s="30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8.75">
      <c r="B84" s="1"/>
      <c r="C84" s="1"/>
      <c r="D84" s="9"/>
      <c r="E84" s="30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8.75">
      <c r="B85" s="1"/>
      <c r="C85" s="1"/>
      <c r="D85" s="9"/>
      <c r="E85" s="30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8.75">
      <c r="B86" s="1"/>
      <c r="C86" s="1"/>
      <c r="D86" s="9"/>
      <c r="E86" s="30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8.75">
      <c r="B87" s="1"/>
      <c r="C87" s="1"/>
      <c r="D87" s="9"/>
      <c r="E87" s="30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8.75">
      <c r="B88" s="1"/>
      <c r="C88" s="1"/>
      <c r="D88" s="9"/>
      <c r="E88" s="30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8.75">
      <c r="B89" s="1"/>
      <c r="C89" s="1"/>
      <c r="D89" s="9"/>
      <c r="E89" s="30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8.75">
      <c r="B90" s="1"/>
      <c r="C90" s="1"/>
      <c r="D90" s="9"/>
      <c r="E90" s="30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8.75">
      <c r="B91" s="1"/>
      <c r="C91" s="1"/>
      <c r="D91" s="9"/>
      <c r="E91" s="30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8.75">
      <c r="B92" s="1"/>
      <c r="C92" s="1"/>
      <c r="D92" s="9"/>
      <c r="E92" s="30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8.75">
      <c r="B93" s="1"/>
      <c r="C93" s="1"/>
      <c r="D93" s="9"/>
      <c r="E93" s="30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8.75">
      <c r="B94" s="1"/>
      <c r="C94" s="1"/>
      <c r="D94" s="9"/>
      <c r="E94" s="30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8.75">
      <c r="B95" s="1"/>
      <c r="C95" s="1"/>
      <c r="D95" s="9"/>
      <c r="E95" s="30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8.75">
      <c r="B96" s="1"/>
      <c r="C96" s="1"/>
      <c r="D96" s="9"/>
      <c r="E96" s="30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8.75">
      <c r="B97" s="1"/>
      <c r="C97" s="1"/>
      <c r="D97" s="9"/>
      <c r="E97" s="30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8.75">
      <c r="B98" s="1"/>
      <c r="C98" s="1"/>
      <c r="D98" s="9"/>
      <c r="E98" s="30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8.75">
      <c r="B99" s="1"/>
      <c r="C99" s="1"/>
      <c r="D99" s="9"/>
      <c r="E99" s="30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8.75">
      <c r="B100" s="1"/>
      <c r="C100" s="1"/>
      <c r="D100" s="9"/>
      <c r="E100" s="30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8.75">
      <c r="B101" s="1"/>
      <c r="C101" s="1"/>
      <c r="D101" s="9"/>
      <c r="E101" s="30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8.75">
      <c r="B102" s="1"/>
      <c r="C102" s="1"/>
      <c r="D102" s="9"/>
      <c r="E102" s="30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8.75">
      <c r="B103" s="1"/>
      <c r="C103" s="1"/>
      <c r="D103" s="9"/>
      <c r="E103" s="30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8.75">
      <c r="B104" s="1"/>
      <c r="C104" s="1"/>
      <c r="D104" s="9"/>
      <c r="E104" s="30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8.75">
      <c r="B105" s="1"/>
      <c r="C105" s="1"/>
      <c r="D105" s="9"/>
      <c r="E105" s="30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8.75">
      <c r="B106" s="1"/>
      <c r="C106" s="1"/>
      <c r="D106" s="9"/>
      <c r="E106" s="30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8.75">
      <c r="B107" s="1"/>
      <c r="C107" s="1"/>
      <c r="D107" s="9"/>
      <c r="E107" s="30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8.75">
      <c r="B108" s="1"/>
      <c r="C108" s="1"/>
      <c r="D108" s="9"/>
      <c r="E108" s="30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8.75">
      <c r="B109" s="1"/>
      <c r="C109" s="1"/>
      <c r="D109" s="9"/>
      <c r="E109" s="30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8.75">
      <c r="B110" s="1"/>
      <c r="C110" s="1"/>
      <c r="D110" s="9"/>
      <c r="E110" s="30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8.75">
      <c r="B111" s="1"/>
      <c r="C111" s="1"/>
      <c r="D111" s="9"/>
      <c r="E111" s="30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8.75">
      <c r="B112" s="1"/>
      <c r="C112" s="1"/>
      <c r="D112" s="9"/>
      <c r="E112" s="30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8.75">
      <c r="B113" s="1"/>
      <c r="C113" s="1"/>
      <c r="D113" s="9"/>
      <c r="E113" s="30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8.75">
      <c r="B114" s="1"/>
      <c r="C114" s="1"/>
      <c r="D114" s="9"/>
      <c r="E114" s="30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8.75">
      <c r="B115" s="1"/>
      <c r="C115" s="1"/>
      <c r="D115" s="9"/>
      <c r="E115" s="30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8.75">
      <c r="B116" s="1"/>
      <c r="C116" s="1"/>
      <c r="D116" s="9"/>
      <c r="E116" s="30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8.75">
      <c r="B117" s="1"/>
      <c r="C117" s="1"/>
      <c r="D117" s="9"/>
      <c r="E117" s="30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8.75">
      <c r="B118" s="1"/>
      <c r="C118" s="1"/>
      <c r="D118" s="9"/>
      <c r="E118" s="30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8.75">
      <c r="B119" s="1"/>
      <c r="C119" s="1"/>
      <c r="D119" s="9"/>
      <c r="E119" s="30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8.75">
      <c r="B120" s="1"/>
      <c r="C120" s="1"/>
      <c r="D120" s="9"/>
      <c r="E120" s="30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8.75">
      <c r="B121" s="1"/>
      <c r="C121" s="1"/>
      <c r="D121" s="9"/>
      <c r="E121" s="30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8.75">
      <c r="B122" s="1"/>
      <c r="C122" s="1"/>
      <c r="D122" s="9"/>
      <c r="E122" s="30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8.75">
      <c r="B123" s="1"/>
      <c r="C123" s="1"/>
      <c r="D123" s="9"/>
      <c r="E123" s="30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8.75">
      <c r="B124" s="1"/>
      <c r="C124" s="1"/>
      <c r="D124" s="9"/>
      <c r="E124" s="30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8.75">
      <c r="B125" s="1"/>
      <c r="C125" s="1"/>
      <c r="D125" s="9"/>
      <c r="E125" s="30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8.75">
      <c r="B126" s="1"/>
      <c r="C126" s="1"/>
      <c r="D126" s="9"/>
      <c r="E126" s="30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8.75">
      <c r="B127" s="1"/>
      <c r="C127" s="1"/>
      <c r="D127" s="9"/>
      <c r="E127" s="30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8.75">
      <c r="B128" s="1"/>
      <c r="C128" s="1"/>
      <c r="D128" s="9"/>
      <c r="E128" s="30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8.75">
      <c r="B129" s="1"/>
      <c r="C129" s="1"/>
      <c r="D129" s="9"/>
      <c r="E129" s="30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8.75">
      <c r="B130" s="1"/>
      <c r="C130" s="1"/>
      <c r="D130" s="9"/>
      <c r="E130" s="30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8.75">
      <c r="B131" s="1"/>
      <c r="C131" s="1"/>
      <c r="D131" s="9"/>
      <c r="E131" s="30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8.75">
      <c r="B132" s="1"/>
      <c r="C132" s="1"/>
      <c r="D132" s="9"/>
      <c r="E132" s="30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8.75">
      <c r="B133" s="1"/>
      <c r="C133" s="1"/>
      <c r="D133" s="9"/>
      <c r="E133" s="30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8.75">
      <c r="B134" s="1"/>
      <c r="C134" s="1"/>
      <c r="D134" s="9"/>
      <c r="E134" s="30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8.75">
      <c r="B135" s="1"/>
      <c r="C135" s="1"/>
      <c r="D135" s="9"/>
      <c r="E135" s="30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8.75">
      <c r="B136" s="1"/>
      <c r="C136" s="1"/>
      <c r="D136" s="9"/>
      <c r="E136" s="30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8.75">
      <c r="B137" s="1"/>
      <c r="C137" s="1"/>
      <c r="D137" s="9"/>
      <c r="E137" s="30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8.75">
      <c r="B138" s="1"/>
      <c r="C138" s="1"/>
      <c r="D138" s="9"/>
      <c r="E138" s="30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8.75">
      <c r="B139" s="1"/>
      <c r="C139" s="1"/>
      <c r="D139" s="9"/>
      <c r="E139" s="30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8.75">
      <c r="B140" s="1"/>
      <c r="C140" s="1"/>
      <c r="D140" s="9"/>
      <c r="E140" s="30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8.75">
      <c r="B141" s="1"/>
      <c r="C141" s="1"/>
      <c r="D141" s="9"/>
      <c r="E141" s="30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8.75">
      <c r="B142" s="1"/>
      <c r="C142" s="1"/>
      <c r="D142" s="9"/>
      <c r="E142" s="30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8.75">
      <c r="B143" s="1"/>
      <c r="C143" s="1"/>
      <c r="D143" s="9"/>
      <c r="E143" s="30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8.75">
      <c r="B144" s="1"/>
      <c r="C144" s="1"/>
      <c r="D144" s="9"/>
      <c r="E144" s="30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8.75">
      <c r="B145" s="1"/>
      <c r="C145" s="1"/>
      <c r="D145" s="9"/>
      <c r="E145" s="30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8.75">
      <c r="B146" s="1"/>
      <c r="C146" s="1"/>
      <c r="D146" s="9"/>
      <c r="E146" s="30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8.75">
      <c r="B147" s="1"/>
      <c r="C147" s="1"/>
      <c r="D147" s="9"/>
      <c r="E147" s="30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8.75">
      <c r="B148" s="1"/>
      <c r="C148" s="1"/>
      <c r="D148" s="9"/>
      <c r="E148" s="30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8.75">
      <c r="B149" s="1"/>
      <c r="C149" s="1"/>
      <c r="D149" s="9"/>
      <c r="E149" s="30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8.75">
      <c r="B150" s="1"/>
      <c r="C150" s="1"/>
      <c r="D150" s="9"/>
      <c r="E150" s="30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8.75">
      <c r="B151" s="1"/>
      <c r="C151" s="1"/>
      <c r="D151" s="9"/>
      <c r="E151" s="30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8.75">
      <c r="B152" s="1"/>
      <c r="C152" s="1"/>
      <c r="D152" s="9"/>
      <c r="E152" s="30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8.75">
      <c r="B153" s="1"/>
      <c r="C153" s="1"/>
      <c r="D153" s="9"/>
      <c r="E153" s="30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8.75">
      <c r="B154" s="1"/>
      <c r="C154" s="1"/>
      <c r="D154" s="9"/>
      <c r="E154" s="30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8.75">
      <c r="B155" s="1"/>
      <c r="C155" s="1"/>
      <c r="D155" s="9"/>
      <c r="E155" s="30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8.75">
      <c r="B156" s="1"/>
      <c r="C156" s="1"/>
      <c r="D156" s="9"/>
      <c r="E156" s="30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8.75">
      <c r="B157" s="1"/>
      <c r="C157" s="1"/>
      <c r="D157" s="9"/>
      <c r="E157" s="30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8.75">
      <c r="B158" s="1"/>
      <c r="C158" s="1"/>
      <c r="D158" s="9"/>
      <c r="E158" s="30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8.75">
      <c r="B159" s="1"/>
      <c r="C159" s="1"/>
      <c r="D159" s="9"/>
      <c r="E159" s="30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8.75">
      <c r="B160" s="1"/>
      <c r="C160" s="1"/>
      <c r="D160" s="9"/>
      <c r="E160" s="30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8.75">
      <c r="B161" s="1"/>
      <c r="C161" s="1"/>
      <c r="D161" s="9"/>
      <c r="E161" s="30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8.75">
      <c r="B162" s="1"/>
      <c r="C162" s="1"/>
      <c r="D162" s="9"/>
      <c r="E162" s="30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8.75">
      <c r="B163" s="1"/>
      <c r="C163" s="1"/>
      <c r="D163" s="9"/>
      <c r="E163" s="30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8.75">
      <c r="B164" s="1"/>
      <c r="C164" s="1"/>
      <c r="D164" s="9"/>
      <c r="E164" s="30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8.75">
      <c r="B165" s="1"/>
      <c r="C165" s="1"/>
      <c r="D165" s="9"/>
      <c r="E165" s="30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8.75">
      <c r="B166" s="1"/>
      <c r="C166" s="1"/>
      <c r="D166" s="9"/>
      <c r="E166" s="30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8.75">
      <c r="B167" s="1"/>
      <c r="C167" s="1"/>
      <c r="D167" s="9"/>
      <c r="E167" s="30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8.75">
      <c r="B168" s="1"/>
      <c r="C168" s="1"/>
      <c r="D168" s="9"/>
      <c r="E168" s="30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8.75">
      <c r="B169" s="1"/>
      <c r="C169" s="1"/>
      <c r="D169" s="9"/>
      <c r="E169" s="30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8.75">
      <c r="B170" s="1"/>
      <c r="C170" s="1"/>
      <c r="D170" s="9"/>
      <c r="E170" s="30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8.75">
      <c r="B171" s="1"/>
      <c r="C171" s="1"/>
      <c r="D171" s="9"/>
      <c r="E171" s="30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8.75">
      <c r="B172" s="1"/>
      <c r="C172" s="1"/>
      <c r="D172" s="9"/>
      <c r="E172" s="30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8.75">
      <c r="B173" s="1"/>
      <c r="C173" s="1"/>
      <c r="D173" s="9"/>
      <c r="E173" s="30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8.75">
      <c r="B174" s="1"/>
      <c r="C174" s="1"/>
      <c r="D174" s="9"/>
      <c r="E174" s="30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8.75">
      <c r="B175" s="1"/>
      <c r="C175" s="1"/>
      <c r="D175" s="9"/>
      <c r="E175" s="30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8.75">
      <c r="B176" s="1"/>
      <c r="C176" s="1"/>
      <c r="D176" s="9"/>
      <c r="E176" s="30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8.75">
      <c r="B177" s="1"/>
      <c r="C177" s="1"/>
      <c r="D177" s="9"/>
      <c r="E177" s="30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8.75">
      <c r="B178" s="1"/>
      <c r="C178" s="1"/>
      <c r="D178" s="9"/>
      <c r="E178" s="30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8.75">
      <c r="B179" s="1"/>
      <c r="C179" s="1"/>
      <c r="D179" s="9"/>
      <c r="E179" s="30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8.75">
      <c r="B180" s="1"/>
      <c r="C180" s="1"/>
      <c r="D180" s="9"/>
      <c r="E180" s="30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8.75">
      <c r="B181" s="1"/>
      <c r="C181" s="1"/>
      <c r="D181" s="9"/>
      <c r="E181" s="30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8.75">
      <c r="B182" s="1"/>
      <c r="C182" s="1"/>
      <c r="D182" s="9"/>
      <c r="E182" s="30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8.75">
      <c r="B183" s="1"/>
      <c r="C183" s="1"/>
      <c r="D183" s="9"/>
      <c r="E183" s="30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8.75">
      <c r="B184" s="1"/>
      <c r="C184" s="1"/>
      <c r="D184" s="9"/>
      <c r="E184" s="30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8.75">
      <c r="B185" s="1"/>
      <c r="C185" s="1"/>
      <c r="D185" s="9"/>
      <c r="E185" s="30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8.75">
      <c r="B186" s="1"/>
      <c r="C186" s="1"/>
      <c r="D186" s="9"/>
      <c r="E186" s="30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8.75">
      <c r="B187" s="1"/>
      <c r="C187" s="1"/>
      <c r="D187" s="9"/>
      <c r="E187" s="30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8.75">
      <c r="B188" s="1"/>
      <c r="C188" s="1"/>
      <c r="D188" s="9"/>
      <c r="E188" s="30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8.75">
      <c r="B189" s="1"/>
      <c r="C189" s="1"/>
      <c r="D189" s="9"/>
      <c r="E189" s="30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8.75">
      <c r="B190" s="1"/>
      <c r="C190" s="1"/>
      <c r="D190" s="9"/>
      <c r="E190" s="30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8.75">
      <c r="B191" s="1"/>
      <c r="C191" s="1"/>
      <c r="D191" s="9"/>
      <c r="E191" s="30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8.75">
      <c r="B192" s="1"/>
      <c r="C192" s="1"/>
      <c r="D192" s="9"/>
      <c r="E192" s="30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8.75">
      <c r="B193" s="1"/>
      <c r="C193" s="1"/>
      <c r="D193" s="9"/>
      <c r="E193" s="30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8.75">
      <c r="B194" s="1"/>
      <c r="C194" s="1"/>
      <c r="D194" s="9"/>
      <c r="E194" s="30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8.75">
      <c r="B195" s="1"/>
      <c r="C195" s="1"/>
      <c r="D195" s="9"/>
      <c r="E195" s="30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8.75">
      <c r="B196" s="1"/>
      <c r="C196" s="1"/>
      <c r="D196" s="9"/>
      <c r="E196" s="30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8.75">
      <c r="B197" s="1"/>
      <c r="C197" s="1"/>
      <c r="D197" s="9"/>
      <c r="E197" s="30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8.75">
      <c r="B198" s="1"/>
      <c r="C198" s="1"/>
      <c r="D198" s="9"/>
      <c r="E198" s="30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8.75">
      <c r="B199" s="1"/>
      <c r="C199" s="1"/>
      <c r="D199" s="9"/>
      <c r="E199" s="30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8.75">
      <c r="B200" s="1"/>
      <c r="C200" s="1"/>
      <c r="D200" s="9"/>
      <c r="E200" s="30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8.75">
      <c r="B201" s="1"/>
      <c r="C201" s="1"/>
      <c r="D201" s="9"/>
      <c r="E201" s="30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8.75">
      <c r="B202" s="1"/>
      <c r="C202" s="1"/>
      <c r="D202" s="9"/>
      <c r="E202" s="30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8.75">
      <c r="B203" s="1"/>
      <c r="C203" s="1"/>
      <c r="D203" s="9"/>
      <c r="E203" s="30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8.75">
      <c r="B204" s="1"/>
      <c r="C204" s="1"/>
      <c r="D204" s="9"/>
      <c r="E204" s="30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8.75">
      <c r="B205" s="1"/>
      <c r="C205" s="1"/>
      <c r="D205" s="9"/>
      <c r="E205" s="30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8.75">
      <c r="B206" s="1"/>
      <c r="C206" s="1"/>
      <c r="D206" s="9"/>
      <c r="E206" s="30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8.75">
      <c r="B207" s="1"/>
      <c r="C207" s="1"/>
      <c r="D207" s="9"/>
      <c r="E207" s="30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8.75">
      <c r="D208" s="10"/>
    </row>
    <row r="209" ht="18.75">
      <c r="D209" s="10"/>
    </row>
    <row r="210" ht="18.75">
      <c r="D210" s="10"/>
    </row>
    <row r="211" ht="18.75">
      <c r="D211" s="10"/>
    </row>
    <row r="212" ht="18.75">
      <c r="D212" s="10"/>
    </row>
    <row r="213" ht="18.75">
      <c r="D213" s="10"/>
    </row>
    <row r="214" ht="18.75">
      <c r="D214" s="10"/>
    </row>
    <row r="215" ht="18.75">
      <c r="D215" s="10"/>
    </row>
    <row r="216" ht="18.75">
      <c r="D216" s="10"/>
    </row>
    <row r="217" ht="18.75">
      <c r="D217" s="10"/>
    </row>
    <row r="218" ht="18.75">
      <c r="D218" s="10"/>
    </row>
    <row r="219" ht="18.75">
      <c r="D219" s="10"/>
    </row>
    <row r="220" ht="18.75">
      <c r="D220" s="10"/>
    </row>
    <row r="221" ht="18.75">
      <c r="D221" s="10"/>
    </row>
    <row r="222" ht="18.75">
      <c r="D222" s="10"/>
    </row>
    <row r="223" ht="18.75">
      <c r="D223" s="10"/>
    </row>
    <row r="224" ht="18.75">
      <c r="D224" s="10"/>
    </row>
    <row r="225" ht="18.75">
      <c r="D225" s="10"/>
    </row>
    <row r="226" ht="18.75">
      <c r="D226" s="10"/>
    </row>
    <row r="227" ht="18.75">
      <c r="D227" s="10"/>
    </row>
    <row r="228" ht="18.75">
      <c r="D228" s="10"/>
    </row>
    <row r="229" ht="18.75">
      <c r="D229" s="10"/>
    </row>
    <row r="230" ht="18.75">
      <c r="D230" s="10"/>
    </row>
    <row r="231" ht="18.75">
      <c r="D231" s="10"/>
    </row>
    <row r="232" ht="18.75">
      <c r="D232" s="10"/>
    </row>
    <row r="233" ht="18.75">
      <c r="D233" s="10"/>
    </row>
    <row r="234" ht="18.75">
      <c r="D234" s="10"/>
    </row>
    <row r="235" ht="18.75">
      <c r="D235" s="10"/>
    </row>
    <row r="236" ht="18.75">
      <c r="D236" s="10"/>
    </row>
    <row r="237" ht="18.75">
      <c r="D237" s="10"/>
    </row>
    <row r="238" ht="18.75">
      <c r="D238" s="10"/>
    </row>
    <row r="239" ht="18.75">
      <c r="D239" s="10"/>
    </row>
    <row r="240" ht="18.75">
      <c r="D240" s="10"/>
    </row>
    <row r="241" ht="18.75">
      <c r="D241" s="10"/>
    </row>
    <row r="242" ht="18.75">
      <c r="D242" s="10"/>
    </row>
    <row r="243" ht="18.75">
      <c r="D243" s="10"/>
    </row>
    <row r="244" ht="18.75">
      <c r="D244" s="10"/>
    </row>
    <row r="245" ht="18.75">
      <c r="D245" s="10"/>
    </row>
    <row r="246" ht="18.75">
      <c r="D246" s="10"/>
    </row>
    <row r="247" ht="18.75">
      <c r="D247" s="10"/>
    </row>
    <row r="248" ht="18.75">
      <c r="D248" s="10"/>
    </row>
    <row r="249" ht="18.75">
      <c r="D249" s="10"/>
    </row>
    <row r="250" ht="18.75">
      <c r="D250" s="10"/>
    </row>
    <row r="251" ht="18.75">
      <c r="D251" s="10"/>
    </row>
    <row r="252" ht="18.75">
      <c r="D252" s="10"/>
    </row>
    <row r="253" ht="18.75">
      <c r="D253" s="10"/>
    </row>
    <row r="254" ht="18.75">
      <c r="D254" s="10"/>
    </row>
    <row r="255" ht="18.75">
      <c r="D255" s="10"/>
    </row>
    <row r="256" ht="18.75">
      <c r="D256" s="10"/>
    </row>
    <row r="257" ht="18.75">
      <c r="D257" s="10"/>
    </row>
    <row r="258" ht="18.75">
      <c r="D258" s="10"/>
    </row>
    <row r="259" ht="18.75">
      <c r="D259" s="10"/>
    </row>
    <row r="260" ht="18.75">
      <c r="D260" s="10"/>
    </row>
    <row r="261" ht="18.75">
      <c r="D261" s="10"/>
    </row>
    <row r="262" ht="18.75">
      <c r="D262" s="10"/>
    </row>
    <row r="263" ht="18.75">
      <c r="D263" s="10"/>
    </row>
    <row r="264" ht="18.75">
      <c r="D264" s="10"/>
    </row>
    <row r="265" ht="18.75">
      <c r="D265" s="10"/>
    </row>
    <row r="266" ht="18.75">
      <c r="D266" s="10"/>
    </row>
    <row r="267" ht="18.75">
      <c r="D267" s="10"/>
    </row>
    <row r="268" ht="18.75">
      <c r="D268" s="10"/>
    </row>
    <row r="269" ht="18.75">
      <c r="D269" s="10"/>
    </row>
    <row r="270" ht="18.75">
      <c r="D270" s="10"/>
    </row>
    <row r="271" ht="18.75">
      <c r="D271" s="10"/>
    </row>
    <row r="272" ht="18.75">
      <c r="D272" s="10"/>
    </row>
    <row r="273" ht="18.75">
      <c r="D273" s="10"/>
    </row>
    <row r="274" ht="18.75">
      <c r="D274" s="10"/>
    </row>
    <row r="275" ht="18.75">
      <c r="D275" s="10"/>
    </row>
    <row r="276" ht="18.75">
      <c r="D276" s="10"/>
    </row>
    <row r="277" ht="18.75">
      <c r="D277" s="10"/>
    </row>
    <row r="278" ht="18.75">
      <c r="D278" s="10"/>
    </row>
    <row r="279" ht="18.75">
      <c r="D279" s="10"/>
    </row>
    <row r="280" ht="18.75">
      <c r="D280" s="10"/>
    </row>
    <row r="281" ht="18.75">
      <c r="D281" s="10"/>
    </row>
    <row r="282" ht="18.75">
      <c r="D282" s="10"/>
    </row>
    <row r="283" ht="18.75">
      <c r="D283" s="10"/>
    </row>
    <row r="284" ht="18.75">
      <c r="D284" s="10"/>
    </row>
    <row r="285" ht="18.75">
      <c r="D285" s="10"/>
    </row>
    <row r="286" ht="18.75">
      <c r="D286" s="10"/>
    </row>
    <row r="287" ht="18.75">
      <c r="D287" s="10"/>
    </row>
    <row r="288" ht="18.75">
      <c r="D288" s="10"/>
    </row>
    <row r="289" ht="18.75">
      <c r="D289" s="10"/>
    </row>
    <row r="290" ht="18.75">
      <c r="D290" s="10"/>
    </row>
    <row r="291" ht="18.75">
      <c r="D291" s="10"/>
    </row>
    <row r="292" ht="18.75">
      <c r="D292" s="10"/>
    </row>
    <row r="293" ht="18.75">
      <c r="D293" s="10"/>
    </row>
    <row r="294" ht="18.75">
      <c r="D294" s="10"/>
    </row>
    <row r="295" ht="18.75">
      <c r="D295" s="10"/>
    </row>
    <row r="296" ht="18.75">
      <c r="D296" s="10"/>
    </row>
    <row r="297" ht="18.75">
      <c r="D297" s="10"/>
    </row>
    <row r="298" ht="18.75">
      <c r="D298" s="10"/>
    </row>
    <row r="299" ht="18.75">
      <c r="D299" s="10"/>
    </row>
    <row r="300" ht="18.75">
      <c r="D300" s="10"/>
    </row>
    <row r="301" ht="18.75">
      <c r="D301" s="10"/>
    </row>
    <row r="302" ht="18.75">
      <c r="D302" s="10"/>
    </row>
    <row r="303" ht="18.75">
      <c r="D303" s="10"/>
    </row>
    <row r="304" ht="18.75">
      <c r="D304" s="10"/>
    </row>
    <row r="305" ht="18.75">
      <c r="D305" s="10"/>
    </row>
    <row r="306" ht="18.75">
      <c r="D306" s="10"/>
    </row>
    <row r="307" ht="18.75">
      <c r="D307" s="10"/>
    </row>
    <row r="308" ht="18.75">
      <c r="D308" s="10"/>
    </row>
    <row r="309" ht="18.75">
      <c r="D309" s="10"/>
    </row>
    <row r="310" ht="18.75">
      <c r="D310" s="10"/>
    </row>
    <row r="311" ht="18.75">
      <c r="D311" s="10"/>
    </row>
    <row r="312" ht="18.75">
      <c r="D312" s="10"/>
    </row>
    <row r="313" ht="18.75">
      <c r="D313" s="10"/>
    </row>
    <row r="314" ht="18.75">
      <c r="D314" s="10"/>
    </row>
    <row r="315" ht="18.75">
      <c r="D315" s="10"/>
    </row>
    <row r="316" ht="18.75">
      <c r="D316" s="10"/>
    </row>
    <row r="317" ht="18.75">
      <c r="D317" s="10"/>
    </row>
    <row r="318" ht="18.75">
      <c r="D318" s="10"/>
    </row>
    <row r="319" ht="18.75">
      <c r="D319" s="10"/>
    </row>
    <row r="320" ht="18.75">
      <c r="D320" s="10"/>
    </row>
    <row r="321" ht="18.75">
      <c r="D321" s="10"/>
    </row>
    <row r="322" ht="18.75">
      <c r="D322" s="10"/>
    </row>
    <row r="323" ht="18.75">
      <c r="D323" s="10"/>
    </row>
    <row r="324" ht="18.75">
      <c r="D324" s="10"/>
    </row>
    <row r="325" ht="18.75">
      <c r="D325" s="10"/>
    </row>
    <row r="326" ht="18.75">
      <c r="D326" s="10"/>
    </row>
    <row r="327" ht="18.75">
      <c r="D327" s="10"/>
    </row>
    <row r="328" ht="18.75">
      <c r="D328" s="10"/>
    </row>
    <row r="329" ht="18.75">
      <c r="D329" s="10"/>
    </row>
    <row r="330" ht="18.75">
      <c r="D330" s="10"/>
    </row>
    <row r="331" ht="18.75">
      <c r="D331" s="10"/>
    </row>
    <row r="332" ht="18.75">
      <c r="D332" s="10"/>
    </row>
    <row r="333" ht="18.75">
      <c r="D333" s="10"/>
    </row>
    <row r="334" ht="18.75">
      <c r="D334" s="10"/>
    </row>
    <row r="335" ht="18.75">
      <c r="D335" s="10"/>
    </row>
    <row r="336" ht="18.75">
      <c r="D336" s="10"/>
    </row>
    <row r="337" ht="18.75">
      <c r="D337" s="10"/>
    </row>
    <row r="338" ht="18.75">
      <c r="D338" s="10"/>
    </row>
    <row r="339" ht="18.75">
      <c r="D339" s="10"/>
    </row>
    <row r="340" ht="18.75">
      <c r="D340" s="10"/>
    </row>
    <row r="341" ht="18.75">
      <c r="D341" s="10"/>
    </row>
    <row r="342" ht="18.75">
      <c r="D342" s="10"/>
    </row>
    <row r="343" ht="18.75">
      <c r="D343" s="10"/>
    </row>
    <row r="344" ht="18.75">
      <c r="D344" s="10"/>
    </row>
    <row r="345" ht="18.75">
      <c r="D345" s="10"/>
    </row>
    <row r="346" ht="18.75">
      <c r="D346" s="10"/>
    </row>
    <row r="347" ht="18.75">
      <c r="D347" s="10"/>
    </row>
    <row r="348" ht="18.75">
      <c r="D348" s="10"/>
    </row>
    <row r="349" ht="18.75">
      <c r="D349" s="10"/>
    </row>
    <row r="350" ht="18.75">
      <c r="D350" s="10"/>
    </row>
    <row r="351" ht="18.75">
      <c r="D351" s="10"/>
    </row>
    <row r="352" ht="18.75">
      <c r="D352" s="10"/>
    </row>
    <row r="353" ht="18.75">
      <c r="D353" s="10"/>
    </row>
  </sheetData>
  <sheetProtection/>
  <mergeCells count="5">
    <mergeCell ref="C2:K2"/>
    <mergeCell ref="P2:R2"/>
    <mergeCell ref="A2:A3"/>
    <mergeCell ref="L2:L3"/>
    <mergeCell ref="M2:O2"/>
  </mergeCells>
  <printOptions/>
  <pageMargins left="0.48" right="0.19" top="0.39" bottom="0.2" header="0.3" footer="0.22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"/>
    </sheetView>
  </sheetViews>
  <sheetFormatPr defaultColWidth="8.72265625" defaultRowHeight="18.75"/>
  <cols>
    <col min="1" max="1" width="1.8125" style="0" customWidth="1"/>
    <col min="2" max="2" width="10.99609375" style="0" customWidth="1"/>
    <col min="3" max="3" width="37.0859375" style="0" customWidth="1"/>
    <col min="4" max="5" width="3.6328125" style="0" customWidth="1"/>
    <col min="6" max="7" width="4.2734375" style="0" bestFit="1" customWidth="1"/>
    <col min="8" max="8" width="3.99609375" style="0" bestFit="1" customWidth="1"/>
    <col min="9" max="9" width="5.72265625" style="0" bestFit="1" customWidth="1"/>
    <col min="10" max="10" width="3.99609375" style="0" customWidth="1"/>
    <col min="11" max="11" width="4.0859375" style="0" customWidth="1"/>
    <col min="12" max="12" width="3.99609375" style="0" customWidth="1"/>
  </cols>
  <sheetData>
    <row r="1" ht="26.25" customHeight="1" thickBot="1">
      <c r="C1" s="52" t="s">
        <v>253</v>
      </c>
    </row>
    <row r="2" spans="2:12" ht="16.5" customHeight="1">
      <c r="B2" s="435" t="s">
        <v>0</v>
      </c>
      <c r="C2" s="470" t="s">
        <v>119</v>
      </c>
      <c r="D2" s="473" t="s">
        <v>187</v>
      </c>
      <c r="E2" s="475" t="s">
        <v>188</v>
      </c>
      <c r="F2" s="475"/>
      <c r="G2" s="475"/>
      <c r="H2" s="475"/>
      <c r="I2" s="475"/>
      <c r="J2" s="467" t="s">
        <v>129</v>
      </c>
      <c r="K2" s="468"/>
      <c r="L2" s="469"/>
    </row>
    <row r="3" spans="2:12" ht="33.75" customHeight="1" thickBot="1">
      <c r="B3" s="472"/>
      <c r="C3" s="471"/>
      <c r="D3" s="474"/>
      <c r="E3" s="118" t="s">
        <v>190</v>
      </c>
      <c r="F3" s="118" t="s">
        <v>189</v>
      </c>
      <c r="G3" s="118" t="s">
        <v>281</v>
      </c>
      <c r="H3" s="118" t="s">
        <v>191</v>
      </c>
      <c r="I3" s="118" t="s">
        <v>192</v>
      </c>
      <c r="J3" s="119" t="s">
        <v>136</v>
      </c>
      <c r="K3" s="120" t="s">
        <v>156</v>
      </c>
      <c r="L3" s="121" t="s">
        <v>130</v>
      </c>
    </row>
    <row r="4" spans="2:12" s="11" customFormat="1" ht="22.5" customHeight="1">
      <c r="B4" s="282" t="s">
        <v>1</v>
      </c>
      <c r="C4" s="318" t="s">
        <v>171</v>
      </c>
      <c r="D4" s="319" t="s">
        <v>292</v>
      </c>
      <c r="E4" s="320">
        <v>197</v>
      </c>
      <c r="F4" s="320">
        <v>35</v>
      </c>
      <c r="G4" s="320">
        <v>60</v>
      </c>
      <c r="H4" s="321">
        <v>1069</v>
      </c>
      <c r="I4" s="320" t="s">
        <v>268</v>
      </c>
      <c r="J4" s="322">
        <v>1</v>
      </c>
      <c r="K4" s="322"/>
      <c r="L4" s="323"/>
    </row>
    <row r="5" spans="2:12" s="11" customFormat="1" ht="22.5" customHeight="1">
      <c r="B5" s="182" t="s">
        <v>21</v>
      </c>
      <c r="C5" s="211" t="s">
        <v>186</v>
      </c>
      <c r="D5" s="212">
        <v>22</v>
      </c>
      <c r="E5" s="213">
        <v>75</v>
      </c>
      <c r="F5" s="213">
        <v>25</v>
      </c>
      <c r="G5" s="213">
        <v>35</v>
      </c>
      <c r="H5" s="213">
        <v>5</v>
      </c>
      <c r="I5" s="213" t="s">
        <v>268</v>
      </c>
      <c r="J5" s="259"/>
      <c r="K5" s="259">
        <v>1</v>
      </c>
      <c r="L5" s="257"/>
    </row>
    <row r="6" spans="2:12" s="11" customFormat="1" ht="22.5" customHeight="1">
      <c r="B6" s="182" t="s">
        <v>22</v>
      </c>
      <c r="C6" s="211" t="s">
        <v>183</v>
      </c>
      <c r="D6" s="212">
        <v>491</v>
      </c>
      <c r="E6" s="213">
        <v>30</v>
      </c>
      <c r="F6" s="213">
        <v>35</v>
      </c>
      <c r="G6" s="213">
        <v>70</v>
      </c>
      <c r="H6" s="213">
        <v>5</v>
      </c>
      <c r="I6" s="213" t="s">
        <v>302</v>
      </c>
      <c r="J6" s="259">
        <v>1</v>
      </c>
      <c r="K6" s="259"/>
      <c r="L6" s="257"/>
    </row>
    <row r="7" spans="2:12" s="11" customFormat="1" ht="22.5" customHeight="1">
      <c r="B7" s="182" t="s">
        <v>23</v>
      </c>
      <c r="C7" s="211" t="s">
        <v>155</v>
      </c>
      <c r="D7" s="212">
        <v>10</v>
      </c>
      <c r="E7" s="213">
        <v>10</v>
      </c>
      <c r="F7" s="213">
        <v>30</v>
      </c>
      <c r="G7" s="213">
        <v>45</v>
      </c>
      <c r="H7" s="213">
        <v>7</v>
      </c>
      <c r="I7" s="213" t="s">
        <v>268</v>
      </c>
      <c r="J7" s="259"/>
      <c r="K7" s="259"/>
      <c r="L7" s="257">
        <v>1</v>
      </c>
    </row>
    <row r="8" spans="2:12" s="11" customFormat="1" ht="22.5" customHeight="1">
      <c r="B8" s="182" t="s">
        <v>3</v>
      </c>
      <c r="C8" s="211" t="s">
        <v>183</v>
      </c>
      <c r="D8" s="212">
        <v>4</v>
      </c>
      <c r="E8" s="213">
        <v>22</v>
      </c>
      <c r="F8" s="213">
        <v>26</v>
      </c>
      <c r="G8" s="213">
        <v>60</v>
      </c>
      <c r="H8" s="213">
        <v>5</v>
      </c>
      <c r="I8" s="213" t="s">
        <v>268</v>
      </c>
      <c r="J8" s="259"/>
      <c r="K8" s="259">
        <v>1</v>
      </c>
      <c r="L8" s="257"/>
    </row>
    <row r="9" spans="2:12" s="11" customFormat="1" ht="22.5" customHeight="1">
      <c r="B9" s="182" t="s">
        <v>4</v>
      </c>
      <c r="C9" s="406" t="s">
        <v>183</v>
      </c>
      <c r="D9" s="212">
        <v>9</v>
      </c>
      <c r="E9" s="213">
        <v>28</v>
      </c>
      <c r="F9" s="213">
        <v>30</v>
      </c>
      <c r="G9" s="213">
        <v>35</v>
      </c>
      <c r="H9" s="213">
        <v>114</v>
      </c>
      <c r="I9" s="213" t="s">
        <v>268</v>
      </c>
      <c r="J9" s="259"/>
      <c r="K9" s="259">
        <v>1</v>
      </c>
      <c r="L9" s="257"/>
    </row>
    <row r="10" spans="2:12" s="11" customFormat="1" ht="36" customHeight="1">
      <c r="B10" s="182" t="s">
        <v>5</v>
      </c>
      <c r="C10" s="406" t="s">
        <v>322</v>
      </c>
      <c r="D10" s="212">
        <v>91</v>
      </c>
      <c r="E10" s="213">
        <v>25</v>
      </c>
      <c r="F10" s="213">
        <v>30</v>
      </c>
      <c r="G10" s="213">
        <v>45</v>
      </c>
      <c r="H10" s="213">
        <v>5</v>
      </c>
      <c r="I10" s="213" t="s">
        <v>323</v>
      </c>
      <c r="J10" s="259"/>
      <c r="K10" s="259">
        <v>1</v>
      </c>
      <c r="L10" s="257"/>
    </row>
    <row r="11" spans="2:12" s="11" customFormat="1" ht="22.5" customHeight="1">
      <c r="B11" s="182" t="s">
        <v>9</v>
      </c>
      <c r="C11" s="406" t="s">
        <v>328</v>
      </c>
      <c r="D11" s="212">
        <v>30</v>
      </c>
      <c r="E11" s="213">
        <v>8</v>
      </c>
      <c r="F11" s="213">
        <v>30</v>
      </c>
      <c r="G11" s="213" t="s">
        <v>329</v>
      </c>
      <c r="H11" s="213">
        <v>4</v>
      </c>
      <c r="I11" s="213" t="s">
        <v>268</v>
      </c>
      <c r="J11" s="259"/>
      <c r="K11" s="259"/>
      <c r="L11" s="257">
        <v>1</v>
      </c>
    </row>
    <row r="12" spans="2:12" s="11" customFormat="1" ht="22.5" customHeight="1">
      <c r="B12" s="182" t="s">
        <v>24</v>
      </c>
      <c r="C12" s="211" t="s">
        <v>219</v>
      </c>
      <c r="D12" s="212">
        <v>19</v>
      </c>
      <c r="E12" s="213">
        <v>22</v>
      </c>
      <c r="F12" s="213">
        <v>30</v>
      </c>
      <c r="G12" s="213"/>
      <c r="H12" s="213">
        <v>5</v>
      </c>
      <c r="I12" s="213"/>
      <c r="J12" s="259">
        <v>1</v>
      </c>
      <c r="K12" s="259"/>
      <c r="L12" s="257"/>
    </row>
    <row r="13" spans="2:12" s="11" customFormat="1" ht="22.5" customHeight="1">
      <c r="B13" s="182" t="s">
        <v>14</v>
      </c>
      <c r="C13" s="211" t="s">
        <v>183</v>
      </c>
      <c r="D13" s="212">
        <v>4</v>
      </c>
      <c r="E13" s="213">
        <v>22</v>
      </c>
      <c r="F13" s="213">
        <v>28</v>
      </c>
      <c r="G13" s="213"/>
      <c r="H13" s="213">
        <v>5</v>
      </c>
      <c r="I13" s="213" t="s">
        <v>268</v>
      </c>
      <c r="J13" s="259"/>
      <c r="K13" s="259">
        <v>1</v>
      </c>
      <c r="L13" s="257"/>
    </row>
    <row r="14" spans="2:12" s="11" customFormat="1" ht="22.5" customHeight="1">
      <c r="B14" s="182" t="s">
        <v>13</v>
      </c>
      <c r="C14" s="211" t="s">
        <v>183</v>
      </c>
      <c r="D14" s="212">
        <v>2</v>
      </c>
      <c r="E14" s="213">
        <v>2</v>
      </c>
      <c r="F14" s="213">
        <v>30</v>
      </c>
      <c r="G14" s="213">
        <v>90</v>
      </c>
      <c r="H14" s="213">
        <v>5</v>
      </c>
      <c r="I14" s="213" t="s">
        <v>347</v>
      </c>
      <c r="J14" s="259"/>
      <c r="K14" s="259"/>
      <c r="L14" s="257">
        <v>1</v>
      </c>
    </row>
    <row r="15" spans="2:12" s="11" customFormat="1" ht="22.5" customHeight="1">
      <c r="B15" s="182" t="s">
        <v>2</v>
      </c>
      <c r="C15" s="211" t="s">
        <v>155</v>
      </c>
      <c r="D15" s="212">
        <v>81</v>
      </c>
      <c r="E15" s="213">
        <v>88</v>
      </c>
      <c r="F15" s="213">
        <v>28.5</v>
      </c>
      <c r="G15" s="213">
        <v>120</v>
      </c>
      <c r="H15" s="213">
        <v>344</v>
      </c>
      <c r="I15" s="213" t="s">
        <v>311</v>
      </c>
      <c r="J15" s="259">
        <v>1</v>
      </c>
      <c r="K15" s="259"/>
      <c r="L15" s="257"/>
    </row>
    <row r="16" spans="2:12" s="11" customFormat="1" ht="22.5" customHeight="1">
      <c r="B16" s="182" t="s">
        <v>10</v>
      </c>
      <c r="C16" s="211" t="s">
        <v>185</v>
      </c>
      <c r="D16" s="212">
        <v>4</v>
      </c>
      <c r="E16" s="213">
        <v>4</v>
      </c>
      <c r="F16" s="213" t="s">
        <v>341</v>
      </c>
      <c r="G16" s="213" t="s">
        <v>342</v>
      </c>
      <c r="H16" s="213">
        <v>4</v>
      </c>
      <c r="I16" s="213" t="s">
        <v>268</v>
      </c>
      <c r="J16" s="259"/>
      <c r="K16" s="259"/>
      <c r="L16" s="257">
        <v>1</v>
      </c>
    </row>
    <row r="17" spans="2:12" s="11" customFormat="1" ht="22.5" customHeight="1">
      <c r="B17" s="182" t="s">
        <v>25</v>
      </c>
      <c r="C17" s="211" t="s">
        <v>183</v>
      </c>
      <c r="D17" s="212">
        <v>6</v>
      </c>
      <c r="E17" s="213">
        <v>5</v>
      </c>
      <c r="F17" s="213">
        <v>35</v>
      </c>
      <c r="G17" s="213">
        <v>90</v>
      </c>
      <c r="H17" s="213">
        <v>35</v>
      </c>
      <c r="I17" s="213" t="s">
        <v>268</v>
      </c>
      <c r="J17" s="259"/>
      <c r="K17" s="259">
        <v>1</v>
      </c>
      <c r="L17" s="257"/>
    </row>
    <row r="18" spans="2:12" s="11" customFormat="1" ht="22.5" customHeight="1">
      <c r="B18" s="182" t="s">
        <v>26</v>
      </c>
      <c r="C18" s="211" t="s">
        <v>214</v>
      </c>
      <c r="D18" s="212">
        <v>11</v>
      </c>
      <c r="E18" s="213">
        <v>10</v>
      </c>
      <c r="F18" s="213">
        <v>40</v>
      </c>
      <c r="G18" s="213">
        <v>60</v>
      </c>
      <c r="H18" s="213">
        <v>5</v>
      </c>
      <c r="I18" s="213" t="s">
        <v>335</v>
      </c>
      <c r="J18" s="259"/>
      <c r="K18" s="259"/>
      <c r="L18" s="257">
        <v>1</v>
      </c>
    </row>
    <row r="19" spans="2:12" s="11" customFormat="1" ht="22.5" customHeight="1">
      <c r="B19" s="182" t="s">
        <v>27</v>
      </c>
      <c r="C19" s="211" t="s">
        <v>183</v>
      </c>
      <c r="D19" s="212">
        <v>3</v>
      </c>
      <c r="E19" s="213">
        <v>14</v>
      </c>
      <c r="F19" s="213" t="s">
        <v>300</v>
      </c>
      <c r="G19" s="213">
        <v>45</v>
      </c>
      <c r="H19" s="213">
        <v>4</v>
      </c>
      <c r="I19" s="213" t="s">
        <v>268</v>
      </c>
      <c r="J19" s="259">
        <v>1</v>
      </c>
      <c r="K19" s="259"/>
      <c r="L19" s="257"/>
    </row>
    <row r="20" spans="2:12" s="11" customFormat="1" ht="22.5" customHeight="1">
      <c r="B20" s="182" t="s">
        <v>28</v>
      </c>
      <c r="C20" s="211" t="s">
        <v>185</v>
      </c>
      <c r="D20" s="212">
        <v>4</v>
      </c>
      <c r="E20" s="213">
        <v>28</v>
      </c>
      <c r="F20" s="213">
        <v>45</v>
      </c>
      <c r="G20" s="213">
        <v>60</v>
      </c>
      <c r="H20" s="213">
        <v>5</v>
      </c>
      <c r="I20" s="213" t="s">
        <v>268</v>
      </c>
      <c r="J20" s="259"/>
      <c r="K20" s="259"/>
      <c r="L20" s="257">
        <v>1</v>
      </c>
    </row>
    <row r="21" spans="2:12" s="11" customFormat="1" ht="22.5" customHeight="1">
      <c r="B21" s="182" t="s">
        <v>8</v>
      </c>
      <c r="C21" s="211" t="s">
        <v>224</v>
      </c>
      <c r="D21" s="212">
        <v>342</v>
      </c>
      <c r="E21" s="213">
        <v>16</v>
      </c>
      <c r="F21" s="213">
        <v>40</v>
      </c>
      <c r="G21" s="213">
        <v>120</v>
      </c>
      <c r="H21" s="213">
        <v>4</v>
      </c>
      <c r="I21" s="213" t="s">
        <v>268</v>
      </c>
      <c r="J21" s="259"/>
      <c r="K21" s="259">
        <v>1</v>
      </c>
      <c r="L21" s="257"/>
    </row>
    <row r="22" spans="2:12" s="11" customFormat="1" ht="22.5" customHeight="1">
      <c r="B22" s="182" t="s">
        <v>40</v>
      </c>
      <c r="C22" s="211" t="s">
        <v>185</v>
      </c>
      <c r="D22" s="212">
        <v>83</v>
      </c>
      <c r="E22" s="213">
        <v>20</v>
      </c>
      <c r="F22" s="213">
        <v>35</v>
      </c>
      <c r="G22" s="213">
        <v>90</v>
      </c>
      <c r="H22" s="213">
        <v>5</v>
      </c>
      <c r="I22" s="213" t="s">
        <v>335</v>
      </c>
      <c r="J22" s="259"/>
      <c r="K22" s="259">
        <v>1</v>
      </c>
      <c r="L22" s="257"/>
    </row>
    <row r="23" spans="2:12" s="11" customFormat="1" ht="22.5" customHeight="1">
      <c r="B23" s="182" t="s">
        <v>12</v>
      </c>
      <c r="C23" s="211" t="s">
        <v>155</v>
      </c>
      <c r="D23" s="212">
        <v>5</v>
      </c>
      <c r="E23" s="213">
        <v>20</v>
      </c>
      <c r="F23" s="213">
        <v>36</v>
      </c>
      <c r="G23" s="213">
        <v>120</v>
      </c>
      <c r="H23" s="213">
        <v>5</v>
      </c>
      <c r="I23" s="213" t="s">
        <v>268</v>
      </c>
      <c r="J23" s="259"/>
      <c r="K23" s="259">
        <v>1</v>
      </c>
      <c r="L23" s="257"/>
    </row>
    <row r="24" spans="2:12" s="11" customFormat="1" ht="22.5" customHeight="1">
      <c r="B24" s="182" t="s">
        <v>15</v>
      </c>
      <c r="C24" s="211" t="s">
        <v>183</v>
      </c>
      <c r="D24" s="212">
        <v>3</v>
      </c>
      <c r="E24" s="213">
        <v>3</v>
      </c>
      <c r="F24" s="213">
        <v>30</v>
      </c>
      <c r="G24" s="213">
        <v>100</v>
      </c>
      <c r="H24" s="213">
        <v>5</v>
      </c>
      <c r="I24" s="213" t="s">
        <v>268</v>
      </c>
      <c r="J24" s="259"/>
      <c r="K24" s="259">
        <v>1</v>
      </c>
      <c r="L24" s="257"/>
    </row>
    <row r="25" spans="2:12" s="11" customFormat="1" ht="22.5" customHeight="1">
      <c r="B25" s="182" t="s">
        <v>17</v>
      </c>
      <c r="C25" s="211" t="s">
        <v>183</v>
      </c>
      <c r="D25" s="212">
        <v>4</v>
      </c>
      <c r="E25" s="213">
        <v>28</v>
      </c>
      <c r="F25" s="213">
        <v>44</v>
      </c>
      <c r="G25" s="213">
        <v>120</v>
      </c>
      <c r="H25" s="213">
        <v>5</v>
      </c>
      <c r="I25" s="213" t="s">
        <v>268</v>
      </c>
      <c r="J25" s="259"/>
      <c r="K25" s="259">
        <v>1</v>
      </c>
      <c r="L25" s="257"/>
    </row>
    <row r="26" spans="2:12" s="11" customFormat="1" ht="22.5" customHeight="1">
      <c r="B26" s="182" t="s">
        <v>16</v>
      </c>
      <c r="C26" s="406" t="s">
        <v>155</v>
      </c>
      <c r="D26" s="212">
        <v>5</v>
      </c>
      <c r="E26" s="213">
        <v>5</v>
      </c>
      <c r="F26" s="213">
        <v>30</v>
      </c>
      <c r="G26" s="213">
        <v>120</v>
      </c>
      <c r="H26" s="213">
        <v>5</v>
      </c>
      <c r="I26" s="213" t="s">
        <v>268</v>
      </c>
      <c r="J26" s="259"/>
      <c r="K26" s="259">
        <v>1</v>
      </c>
      <c r="L26" s="257"/>
    </row>
    <row r="27" spans="2:12" s="11" customFormat="1" ht="22.5" customHeight="1">
      <c r="B27" s="182" t="s">
        <v>18</v>
      </c>
      <c r="C27" s="211" t="s">
        <v>155</v>
      </c>
      <c r="D27" s="212">
        <v>3</v>
      </c>
      <c r="E27" s="213">
        <v>20</v>
      </c>
      <c r="F27" s="213">
        <v>36</v>
      </c>
      <c r="G27" s="213" t="s">
        <v>277</v>
      </c>
      <c r="H27" s="213">
        <v>5</v>
      </c>
      <c r="I27" s="213" t="s">
        <v>268</v>
      </c>
      <c r="J27" s="259"/>
      <c r="K27" s="259">
        <v>1</v>
      </c>
      <c r="L27" s="257"/>
    </row>
    <row r="28" spans="2:12" s="11" customFormat="1" ht="22.5" customHeight="1">
      <c r="B28" s="182" t="s">
        <v>157</v>
      </c>
      <c r="C28" s="211" t="s">
        <v>215</v>
      </c>
      <c r="D28" s="212">
        <v>3</v>
      </c>
      <c r="E28" s="213">
        <v>20</v>
      </c>
      <c r="F28" s="213">
        <v>30</v>
      </c>
      <c r="G28" s="213">
        <v>120</v>
      </c>
      <c r="H28" s="213">
        <v>5</v>
      </c>
      <c r="I28" s="213" t="s">
        <v>311</v>
      </c>
      <c r="J28" s="259"/>
      <c r="K28" s="259"/>
      <c r="L28" s="257">
        <v>1</v>
      </c>
    </row>
    <row r="29" spans="2:12" s="11" customFormat="1" ht="22.5" customHeight="1">
      <c r="B29" s="182" t="s">
        <v>29</v>
      </c>
      <c r="C29" s="211" t="s">
        <v>185</v>
      </c>
      <c r="D29" s="212">
        <v>12</v>
      </c>
      <c r="E29" s="213">
        <v>39</v>
      </c>
      <c r="F29" s="213">
        <v>35</v>
      </c>
      <c r="G29" s="213">
        <v>90</v>
      </c>
      <c r="H29" s="213">
        <v>5</v>
      </c>
      <c r="I29" s="213" t="s">
        <v>311</v>
      </c>
      <c r="J29" s="259">
        <v>1</v>
      </c>
      <c r="K29" s="259"/>
      <c r="L29" s="257"/>
    </row>
    <row r="30" spans="2:12" s="11" customFormat="1" ht="22.5" customHeight="1">
      <c r="B30" s="182" t="s">
        <v>7</v>
      </c>
      <c r="C30" s="211" t="s">
        <v>222</v>
      </c>
      <c r="D30" s="212">
        <v>527</v>
      </c>
      <c r="E30" s="213">
        <v>42</v>
      </c>
      <c r="F30" s="213">
        <v>35</v>
      </c>
      <c r="G30" s="213">
        <v>100</v>
      </c>
      <c r="H30" s="213">
        <v>5</v>
      </c>
      <c r="I30" s="213" t="s">
        <v>311</v>
      </c>
      <c r="J30" s="259"/>
      <c r="K30" s="259">
        <v>1</v>
      </c>
      <c r="L30" s="257"/>
    </row>
    <row r="31" spans="2:12" s="11" customFormat="1" ht="22.5" customHeight="1">
      <c r="B31" s="182" t="s">
        <v>30</v>
      </c>
      <c r="C31" s="406" t="s">
        <v>321</v>
      </c>
      <c r="D31" s="212">
        <v>145</v>
      </c>
      <c r="E31" s="213">
        <v>6</v>
      </c>
      <c r="F31" s="213" t="s">
        <v>304</v>
      </c>
      <c r="G31" s="213">
        <v>60</v>
      </c>
      <c r="H31" s="213">
        <v>5</v>
      </c>
      <c r="I31" s="213" t="s">
        <v>268</v>
      </c>
      <c r="J31" s="259"/>
      <c r="K31" s="259">
        <v>1</v>
      </c>
      <c r="L31" s="257"/>
    </row>
    <row r="32" spans="2:12" s="11" customFormat="1" ht="22.5" customHeight="1">
      <c r="B32" s="182" t="s">
        <v>31</v>
      </c>
      <c r="C32" s="211" t="s">
        <v>155</v>
      </c>
      <c r="D32" s="212">
        <v>4</v>
      </c>
      <c r="E32" s="213">
        <v>4</v>
      </c>
      <c r="F32" s="213">
        <v>30</v>
      </c>
      <c r="G32" s="213" t="s">
        <v>315</v>
      </c>
      <c r="H32" s="213">
        <v>5</v>
      </c>
      <c r="I32" s="213" t="s">
        <v>316</v>
      </c>
      <c r="J32" s="259"/>
      <c r="K32" s="259">
        <v>1</v>
      </c>
      <c r="L32" s="257"/>
    </row>
    <row r="33" spans="2:12" s="11" customFormat="1" ht="22.5" customHeight="1">
      <c r="B33" s="182" t="s">
        <v>32</v>
      </c>
      <c r="C33" s="211" t="s">
        <v>155</v>
      </c>
      <c r="D33" s="212">
        <v>5</v>
      </c>
      <c r="E33" s="213">
        <v>1</v>
      </c>
      <c r="F33" s="213">
        <v>35</v>
      </c>
      <c r="G33" s="213">
        <v>60</v>
      </c>
      <c r="H33" s="213">
        <v>5</v>
      </c>
      <c r="I33" s="213" t="s">
        <v>268</v>
      </c>
      <c r="J33" s="259"/>
      <c r="K33" s="259">
        <v>1</v>
      </c>
      <c r="L33" s="257"/>
    </row>
    <row r="34" spans="2:12" s="11" customFormat="1" ht="22.5" customHeight="1">
      <c r="B34" s="182" t="s">
        <v>34</v>
      </c>
      <c r="C34" s="406" t="s">
        <v>155</v>
      </c>
      <c r="D34" s="212">
        <v>6</v>
      </c>
      <c r="E34" s="213">
        <v>12</v>
      </c>
      <c r="F34" s="213">
        <v>37</v>
      </c>
      <c r="G34" s="213">
        <v>70</v>
      </c>
      <c r="H34" s="213">
        <v>3</v>
      </c>
      <c r="I34" s="213" t="s">
        <v>268</v>
      </c>
      <c r="J34" s="259">
        <v>1</v>
      </c>
      <c r="K34" s="259"/>
      <c r="L34" s="257"/>
    </row>
    <row r="35" spans="2:12" s="11" customFormat="1" ht="22.5" customHeight="1">
      <c r="B35" s="182" t="s">
        <v>33</v>
      </c>
      <c r="C35" s="211" t="s">
        <v>155</v>
      </c>
      <c r="D35" s="212">
        <v>3</v>
      </c>
      <c r="E35" s="213">
        <v>6</v>
      </c>
      <c r="F35" s="213">
        <v>30</v>
      </c>
      <c r="G35" s="213">
        <v>60</v>
      </c>
      <c r="H35" s="213">
        <v>5</v>
      </c>
      <c r="I35" s="213" t="s">
        <v>287</v>
      </c>
      <c r="J35" s="259"/>
      <c r="K35" s="259"/>
      <c r="L35" s="257">
        <v>1</v>
      </c>
    </row>
    <row r="36" spans="2:12" s="11" customFormat="1" ht="22.5" customHeight="1">
      <c r="B36" s="182" t="s">
        <v>6</v>
      </c>
      <c r="C36" s="406" t="s">
        <v>310</v>
      </c>
      <c r="D36" s="212">
        <v>111</v>
      </c>
      <c r="E36" s="213">
        <v>6</v>
      </c>
      <c r="F36" s="213">
        <v>38</v>
      </c>
      <c r="G36" s="213">
        <v>60</v>
      </c>
      <c r="H36" s="213">
        <v>7</v>
      </c>
      <c r="I36" s="213" t="s">
        <v>282</v>
      </c>
      <c r="J36" s="259"/>
      <c r="K36" s="259"/>
      <c r="L36" s="257">
        <v>1</v>
      </c>
    </row>
    <row r="37" spans="2:12" s="11" customFormat="1" ht="22.5" customHeight="1">
      <c r="B37" s="182" t="s">
        <v>35</v>
      </c>
      <c r="C37" s="211" t="s">
        <v>185</v>
      </c>
      <c r="D37" s="212">
        <v>79</v>
      </c>
      <c r="E37" s="213">
        <v>10</v>
      </c>
      <c r="F37" s="213">
        <v>25</v>
      </c>
      <c r="G37" s="213">
        <v>40</v>
      </c>
      <c r="H37" s="213">
        <v>40</v>
      </c>
      <c r="I37" s="213" t="s">
        <v>268</v>
      </c>
      <c r="J37" s="259"/>
      <c r="K37" s="259"/>
      <c r="L37" s="257">
        <v>1</v>
      </c>
    </row>
    <row r="38" spans="2:12" s="11" customFormat="1" ht="22.5" customHeight="1">
      <c r="B38" s="182" t="s">
        <v>36</v>
      </c>
      <c r="C38" s="211" t="s">
        <v>185</v>
      </c>
      <c r="D38" s="212">
        <v>30</v>
      </c>
      <c r="E38" s="213">
        <v>9</v>
      </c>
      <c r="F38" s="213">
        <v>30</v>
      </c>
      <c r="G38" s="213">
        <v>80</v>
      </c>
      <c r="H38" s="213">
        <v>4</v>
      </c>
      <c r="I38" s="213" t="s">
        <v>268</v>
      </c>
      <c r="J38" s="259"/>
      <c r="K38" s="259">
        <v>1</v>
      </c>
      <c r="L38" s="257"/>
    </row>
    <row r="39" spans="2:12" s="11" customFormat="1" ht="22.5" customHeight="1">
      <c r="B39" s="182" t="s">
        <v>20</v>
      </c>
      <c r="C39" s="211" t="s">
        <v>184</v>
      </c>
      <c r="D39" s="212">
        <v>2</v>
      </c>
      <c r="E39" s="213">
        <v>6</v>
      </c>
      <c r="F39" s="213">
        <v>40</v>
      </c>
      <c r="G39" s="213">
        <v>120</v>
      </c>
      <c r="H39" s="213">
        <v>27</v>
      </c>
      <c r="I39" s="213" t="s">
        <v>282</v>
      </c>
      <c r="J39" s="259"/>
      <c r="K39" s="259"/>
      <c r="L39" s="257">
        <v>1</v>
      </c>
    </row>
    <row r="40" spans="2:12" s="11" customFormat="1" ht="22.5" customHeight="1">
      <c r="B40" s="182" t="s">
        <v>19</v>
      </c>
      <c r="C40" s="211" t="s">
        <v>183</v>
      </c>
      <c r="D40" s="212">
        <v>1</v>
      </c>
      <c r="E40" s="213">
        <v>6</v>
      </c>
      <c r="F40" s="213">
        <v>40</v>
      </c>
      <c r="G40" s="213">
        <v>120</v>
      </c>
      <c r="H40" s="213">
        <v>27</v>
      </c>
      <c r="I40" s="213" t="s">
        <v>282</v>
      </c>
      <c r="J40" s="259"/>
      <c r="K40" s="259">
        <v>1</v>
      </c>
      <c r="L40" s="257"/>
    </row>
    <row r="41" spans="2:12" s="11" customFormat="1" ht="22.5" customHeight="1">
      <c r="B41" s="182" t="s">
        <v>37</v>
      </c>
      <c r="C41" s="211" t="s">
        <v>155</v>
      </c>
      <c r="D41" s="212">
        <v>5</v>
      </c>
      <c r="E41" s="213">
        <v>6</v>
      </c>
      <c r="F41" s="213">
        <v>40</v>
      </c>
      <c r="G41" s="213">
        <v>120</v>
      </c>
      <c r="H41" s="213">
        <v>4</v>
      </c>
      <c r="I41" s="213" t="s">
        <v>268</v>
      </c>
      <c r="J41" s="259">
        <v>1</v>
      </c>
      <c r="K41" s="259"/>
      <c r="L41" s="257"/>
    </row>
    <row r="42" spans="2:12" s="11" customFormat="1" ht="22.5" customHeight="1">
      <c r="B42" s="182" t="s">
        <v>11</v>
      </c>
      <c r="C42" s="406" t="s">
        <v>357</v>
      </c>
      <c r="D42" s="212">
        <v>11</v>
      </c>
      <c r="E42" s="213">
        <v>42</v>
      </c>
      <c r="F42" s="213">
        <v>35</v>
      </c>
      <c r="G42" s="213">
        <v>90</v>
      </c>
      <c r="H42" s="213">
        <v>5</v>
      </c>
      <c r="I42" s="213" t="s">
        <v>358</v>
      </c>
      <c r="J42" s="259"/>
      <c r="K42" s="259">
        <v>1</v>
      </c>
      <c r="L42" s="257"/>
    </row>
    <row r="43" spans="2:12" s="11" customFormat="1" ht="22.5" customHeight="1">
      <c r="B43" s="182" t="s">
        <v>38</v>
      </c>
      <c r="C43" s="406" t="s">
        <v>213</v>
      </c>
      <c r="D43" s="212">
        <v>182</v>
      </c>
      <c r="E43" s="213">
        <v>48</v>
      </c>
      <c r="F43" s="213" t="s">
        <v>344</v>
      </c>
      <c r="G43" s="213" t="s">
        <v>345</v>
      </c>
      <c r="H43" s="213">
        <v>150</v>
      </c>
      <c r="I43" s="213" t="s">
        <v>346</v>
      </c>
      <c r="J43" s="259"/>
      <c r="K43" s="259"/>
      <c r="L43" s="257">
        <v>1</v>
      </c>
    </row>
    <row r="44" spans="2:12" s="11" customFormat="1" ht="22.5" customHeight="1" thickBot="1">
      <c r="B44" s="352" t="s">
        <v>39</v>
      </c>
      <c r="C44" s="383" t="s">
        <v>155</v>
      </c>
      <c r="D44" s="384">
        <v>7</v>
      </c>
      <c r="E44" s="385">
        <v>5</v>
      </c>
      <c r="F44" s="385">
        <v>35</v>
      </c>
      <c r="G44" s="385">
        <v>40</v>
      </c>
      <c r="H44" s="385">
        <v>5</v>
      </c>
      <c r="I44" s="385" t="s">
        <v>268</v>
      </c>
      <c r="J44" s="386"/>
      <c r="K44" s="386"/>
      <c r="L44" s="387">
        <v>1</v>
      </c>
    </row>
    <row r="45" spans="2:12" ht="22.5" customHeight="1" thickBot="1">
      <c r="B45" s="122" t="s">
        <v>42</v>
      </c>
      <c r="C45" s="127"/>
      <c r="D45" s="126"/>
      <c r="E45" s="123"/>
      <c r="F45" s="123"/>
      <c r="G45" s="123"/>
      <c r="H45" s="123"/>
      <c r="I45" s="123"/>
      <c r="J45" s="124">
        <f>SUM(J4:J44)</f>
        <v>8</v>
      </c>
      <c r="K45" s="124">
        <f>SUM(K4:K44)</f>
        <v>20</v>
      </c>
      <c r="L45" s="125">
        <f>SUM(L4:L44)</f>
        <v>13</v>
      </c>
    </row>
    <row r="46" spans="2:15" ht="18" customHeight="1">
      <c r="B46" s="7"/>
      <c r="C46" s="29"/>
      <c r="D46" s="29"/>
      <c r="E46" s="29"/>
      <c r="F46" s="29"/>
      <c r="G46" s="29"/>
      <c r="H46" s="29"/>
      <c r="I46" s="29"/>
      <c r="J46" s="68"/>
      <c r="K46" s="68"/>
      <c r="L46" s="68"/>
      <c r="M46" s="1"/>
      <c r="N46" s="1"/>
      <c r="O46" s="1"/>
    </row>
    <row r="47" ht="24" customHeight="1">
      <c r="B47" s="7"/>
    </row>
    <row r="48" ht="18.75">
      <c r="B48" s="1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  <row r="60" ht="18.75">
      <c r="B60" s="1"/>
    </row>
  </sheetData>
  <sheetProtection/>
  <mergeCells count="5">
    <mergeCell ref="J2:L2"/>
    <mergeCell ref="C2:C3"/>
    <mergeCell ref="B2:B3"/>
    <mergeCell ref="D2:D3"/>
    <mergeCell ref="E2:I2"/>
  </mergeCells>
  <printOptions/>
  <pageMargins left="0.49" right="0.19" top="0.7480314960629921" bottom="0.31496062992125984" header="0.35433070866141736" footer="0.5118110236220472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1" sqref="B51"/>
    </sheetView>
  </sheetViews>
  <sheetFormatPr defaultColWidth="8.72265625" defaultRowHeight="18.75"/>
  <cols>
    <col min="1" max="1" width="9.90625" style="0" customWidth="1"/>
    <col min="2" max="9" width="8.6328125" style="0" customWidth="1"/>
    <col min="10" max="10" width="10.8125" style="428" customWidth="1"/>
  </cols>
  <sheetData>
    <row r="1" spans="2:3" ht="27" customHeight="1">
      <c r="B1" s="52" t="s">
        <v>254</v>
      </c>
      <c r="C1" s="2"/>
    </row>
    <row r="2" spans="2:6" ht="13.5" customHeight="1">
      <c r="B2" s="2"/>
      <c r="C2" s="2"/>
      <c r="F2" s="1" t="s">
        <v>255</v>
      </c>
    </row>
    <row r="3" spans="1:9" ht="18" customHeight="1">
      <c r="A3" s="37"/>
      <c r="B3" s="54" t="s">
        <v>82</v>
      </c>
      <c r="C3" s="54" t="s">
        <v>82</v>
      </c>
      <c r="D3" s="54" t="s">
        <v>99</v>
      </c>
      <c r="E3" s="54" t="s">
        <v>99</v>
      </c>
      <c r="F3" s="54" t="s">
        <v>99</v>
      </c>
      <c r="G3" s="54" t="s">
        <v>99</v>
      </c>
      <c r="H3" s="37" t="s">
        <v>99</v>
      </c>
      <c r="I3" s="37" t="s">
        <v>127</v>
      </c>
    </row>
    <row r="4" spans="1:9" ht="19.5" customHeight="1">
      <c r="A4" s="38" t="s">
        <v>0</v>
      </c>
      <c r="B4" s="41" t="s">
        <v>100</v>
      </c>
      <c r="C4" s="41" t="s">
        <v>101</v>
      </c>
      <c r="D4" s="41" t="s">
        <v>100</v>
      </c>
      <c r="E4" s="41" t="s">
        <v>101</v>
      </c>
      <c r="F4" s="41" t="s">
        <v>102</v>
      </c>
      <c r="G4" s="41" t="s">
        <v>103</v>
      </c>
      <c r="H4" s="20" t="s">
        <v>104</v>
      </c>
      <c r="I4" s="20" t="s">
        <v>95</v>
      </c>
    </row>
    <row r="5" spans="1:10" s="11" customFormat="1" ht="18.75" customHeight="1">
      <c r="A5" s="39" t="s">
        <v>1</v>
      </c>
      <c r="B5" s="128">
        <v>0.4242</v>
      </c>
      <c r="C5" s="128">
        <v>0.3602</v>
      </c>
      <c r="D5" s="128">
        <v>0.41</v>
      </c>
      <c r="E5" s="128">
        <v>0.4765</v>
      </c>
      <c r="F5" s="128">
        <v>0.5166</v>
      </c>
      <c r="G5" s="128">
        <v>0.5577</v>
      </c>
      <c r="H5" s="56">
        <v>0.6096</v>
      </c>
      <c r="I5" s="56">
        <f>AVERAGE(B5:H5)</f>
        <v>0.4792571428571429</v>
      </c>
      <c r="J5" s="429"/>
    </row>
    <row r="6" spans="1:10" s="11" customFormat="1" ht="18.75" customHeight="1">
      <c r="A6" s="39" t="s">
        <v>21</v>
      </c>
      <c r="B6" s="128">
        <v>0.529</v>
      </c>
      <c r="C6" s="128">
        <v>0.42</v>
      </c>
      <c r="D6" s="128">
        <v>0.486</v>
      </c>
      <c r="E6" s="128">
        <v>0.512</v>
      </c>
      <c r="F6" s="128">
        <v>0.484</v>
      </c>
      <c r="G6" s="128">
        <v>0.551</v>
      </c>
      <c r="H6" s="56">
        <v>0.559</v>
      </c>
      <c r="I6" s="56">
        <f aca="true" t="shared" si="0" ref="I6:I19">AVERAGE(B6:H6)</f>
        <v>0.5058571428571429</v>
      </c>
      <c r="J6" s="429"/>
    </row>
    <row r="7" spans="1:10" s="11" customFormat="1" ht="18.75" customHeight="1">
      <c r="A7" s="39" t="s">
        <v>22</v>
      </c>
      <c r="B7" s="128">
        <v>0.4183</v>
      </c>
      <c r="C7" s="128">
        <v>0.353</v>
      </c>
      <c r="D7" s="128">
        <v>0.4119</v>
      </c>
      <c r="E7" s="128">
        <v>0.4949</v>
      </c>
      <c r="F7" s="128">
        <v>0.5461</v>
      </c>
      <c r="G7" s="128">
        <v>0.5916</v>
      </c>
      <c r="H7" s="56">
        <v>0.6719</v>
      </c>
      <c r="I7" s="56">
        <f t="shared" si="0"/>
        <v>0.49824285714285715</v>
      </c>
      <c r="J7" s="429"/>
    </row>
    <row r="8" spans="1:10" s="11" customFormat="1" ht="18.75" customHeight="1">
      <c r="A8" s="39" t="s">
        <v>23</v>
      </c>
      <c r="B8" s="128" t="s">
        <v>65</v>
      </c>
      <c r="C8" s="128" t="s">
        <v>65</v>
      </c>
      <c r="D8" s="128" t="s">
        <v>65</v>
      </c>
      <c r="E8" s="128" t="s">
        <v>65</v>
      </c>
      <c r="F8" s="128" t="s">
        <v>65</v>
      </c>
      <c r="G8" s="128" t="s">
        <v>65</v>
      </c>
      <c r="H8" s="56" t="s">
        <v>65</v>
      </c>
      <c r="I8" s="56"/>
      <c r="J8" s="429"/>
    </row>
    <row r="9" spans="1:10" s="11" customFormat="1" ht="18.75" customHeight="1">
      <c r="A9" s="39" t="s">
        <v>3</v>
      </c>
      <c r="B9" s="128">
        <v>0.3944</v>
      </c>
      <c r="C9" s="128">
        <v>0.3586</v>
      </c>
      <c r="D9" s="128">
        <v>0.4609</v>
      </c>
      <c r="E9" s="128">
        <v>0.5148</v>
      </c>
      <c r="F9" s="128">
        <v>0.554</v>
      </c>
      <c r="G9" s="128">
        <v>0.614</v>
      </c>
      <c r="H9" s="128">
        <v>0.6224</v>
      </c>
      <c r="I9" s="56">
        <f t="shared" si="0"/>
        <v>0.5027285714285714</v>
      </c>
      <c r="J9" s="429"/>
    </row>
    <row r="10" spans="1:10" s="11" customFormat="1" ht="18.75" customHeight="1">
      <c r="A10" s="39" t="s">
        <v>4</v>
      </c>
      <c r="B10" s="128">
        <v>0.427</v>
      </c>
      <c r="C10" s="128">
        <v>0.3981</v>
      </c>
      <c r="D10" s="128">
        <v>0.4447</v>
      </c>
      <c r="E10" s="128">
        <v>0.5327</v>
      </c>
      <c r="F10" s="128">
        <v>0.5646</v>
      </c>
      <c r="G10" s="128">
        <v>0.592</v>
      </c>
      <c r="H10" s="128">
        <v>0.5844</v>
      </c>
      <c r="I10" s="56">
        <f t="shared" si="0"/>
        <v>0.5062142857142857</v>
      </c>
      <c r="J10" s="429"/>
    </row>
    <row r="11" spans="1:10" s="11" customFormat="1" ht="18.75" customHeight="1">
      <c r="A11" s="39" t="s">
        <v>5</v>
      </c>
      <c r="B11" s="128">
        <v>0.613</v>
      </c>
      <c r="C11" s="128">
        <v>0.482</v>
      </c>
      <c r="D11" s="128">
        <v>0.587</v>
      </c>
      <c r="E11" s="128">
        <v>0.679</v>
      </c>
      <c r="F11" s="128">
        <v>0.652</v>
      </c>
      <c r="G11" s="128">
        <v>0.674</v>
      </c>
      <c r="H11" s="56">
        <v>0.726</v>
      </c>
      <c r="I11" s="56">
        <f t="shared" si="0"/>
        <v>0.6304285714285714</v>
      </c>
      <c r="J11" s="429"/>
    </row>
    <row r="12" spans="1:10" s="11" customFormat="1" ht="18.75" customHeight="1">
      <c r="A12" s="39" t="s">
        <v>9</v>
      </c>
      <c r="B12" s="128">
        <v>0.241</v>
      </c>
      <c r="C12" s="128">
        <v>0.167</v>
      </c>
      <c r="D12" s="128">
        <v>0.16</v>
      </c>
      <c r="E12" s="128">
        <v>0.157</v>
      </c>
      <c r="F12" s="128">
        <v>0.15</v>
      </c>
      <c r="G12" s="128">
        <v>0.161</v>
      </c>
      <c r="H12" s="56">
        <v>0.142</v>
      </c>
      <c r="I12" s="56">
        <f t="shared" si="0"/>
        <v>0.1682857142857143</v>
      </c>
      <c r="J12" s="429"/>
    </row>
    <row r="13" spans="1:10" s="11" customFormat="1" ht="18.75" customHeight="1">
      <c r="A13" s="39" t="s">
        <v>24</v>
      </c>
      <c r="B13" s="128" t="s">
        <v>148</v>
      </c>
      <c r="C13" s="128" t="s">
        <v>148</v>
      </c>
      <c r="D13" s="128" t="s">
        <v>148</v>
      </c>
      <c r="E13" s="128" t="s">
        <v>148</v>
      </c>
      <c r="F13" s="128" t="s">
        <v>148</v>
      </c>
      <c r="G13" s="128" t="s">
        <v>148</v>
      </c>
      <c r="H13" s="128" t="s">
        <v>148</v>
      </c>
      <c r="I13" s="56"/>
      <c r="J13" s="429"/>
    </row>
    <row r="14" spans="1:10" s="11" customFormat="1" ht="18.75" customHeight="1">
      <c r="A14" s="39" t="s">
        <v>14</v>
      </c>
      <c r="B14" s="128">
        <v>0.4606</v>
      </c>
      <c r="C14" s="128">
        <v>0.3702</v>
      </c>
      <c r="D14" s="128">
        <v>0.4127</v>
      </c>
      <c r="E14" s="128">
        <v>0.5376</v>
      </c>
      <c r="F14" s="128">
        <v>0.6133</v>
      </c>
      <c r="G14" s="128">
        <v>0.5053</v>
      </c>
      <c r="H14" s="128">
        <v>0.652</v>
      </c>
      <c r="I14" s="56">
        <f t="shared" si="0"/>
        <v>0.5073857142857143</v>
      </c>
      <c r="J14" s="429"/>
    </row>
    <row r="15" spans="1:10" s="11" customFormat="1" ht="18.75" customHeight="1">
      <c r="A15" s="39" t="s">
        <v>13</v>
      </c>
      <c r="B15" s="128" t="s">
        <v>65</v>
      </c>
      <c r="C15" s="128" t="s">
        <v>65</v>
      </c>
      <c r="D15" s="128" t="s">
        <v>65</v>
      </c>
      <c r="E15" s="128" t="s">
        <v>65</v>
      </c>
      <c r="F15" s="128" t="s">
        <v>65</v>
      </c>
      <c r="G15" s="128" t="s">
        <v>65</v>
      </c>
      <c r="H15" s="128" t="s">
        <v>65</v>
      </c>
      <c r="I15" s="56"/>
      <c r="J15" s="431" t="s">
        <v>361</v>
      </c>
    </row>
    <row r="16" spans="1:10" s="11" customFormat="1" ht="18.75" customHeight="1">
      <c r="A16" s="39" t="s">
        <v>2</v>
      </c>
      <c r="B16" s="128">
        <v>0.433</v>
      </c>
      <c r="C16" s="128">
        <v>0.3462</v>
      </c>
      <c r="D16" s="128">
        <v>0.3642</v>
      </c>
      <c r="E16" s="128">
        <v>0.4487</v>
      </c>
      <c r="F16" s="128">
        <v>0.4875</v>
      </c>
      <c r="G16" s="128">
        <v>0.5559</v>
      </c>
      <c r="H16" s="56">
        <v>0.6238</v>
      </c>
      <c r="I16" s="56">
        <f t="shared" si="0"/>
        <v>0.46561428571428565</v>
      </c>
      <c r="J16" s="429"/>
    </row>
    <row r="17" spans="1:10" s="11" customFormat="1" ht="18.75" customHeight="1">
      <c r="A17" s="39" t="s">
        <v>10</v>
      </c>
      <c r="B17" s="128">
        <v>0.4235</v>
      </c>
      <c r="C17" s="128">
        <v>0.3827</v>
      </c>
      <c r="D17" s="128">
        <v>0.4387</v>
      </c>
      <c r="E17" s="128">
        <v>0.5088</v>
      </c>
      <c r="F17" s="128">
        <v>0.5856</v>
      </c>
      <c r="G17" s="128">
        <v>0.5901</v>
      </c>
      <c r="H17" s="56">
        <v>0.6435</v>
      </c>
      <c r="I17" s="56">
        <f t="shared" si="0"/>
        <v>0.5104142857142857</v>
      </c>
      <c r="J17" s="429"/>
    </row>
    <row r="18" spans="1:10" s="11" customFormat="1" ht="18.75" customHeight="1">
      <c r="A18" s="39" t="s">
        <v>25</v>
      </c>
      <c r="B18" s="128">
        <v>0.424</v>
      </c>
      <c r="C18" s="128">
        <v>0.411</v>
      </c>
      <c r="D18" s="128">
        <v>0.491</v>
      </c>
      <c r="E18" s="128">
        <v>0.523</v>
      </c>
      <c r="F18" s="128">
        <v>0.539</v>
      </c>
      <c r="G18" s="128">
        <v>0.669</v>
      </c>
      <c r="H18" s="56">
        <v>0.609</v>
      </c>
      <c r="I18" s="56">
        <f t="shared" si="0"/>
        <v>0.5237142857142858</v>
      </c>
      <c r="J18" s="429"/>
    </row>
    <row r="19" spans="1:10" s="11" customFormat="1" ht="18.75" customHeight="1">
      <c r="A19" s="39" t="s">
        <v>26</v>
      </c>
      <c r="B19" s="128">
        <v>0.441</v>
      </c>
      <c r="C19" s="128">
        <v>0.39</v>
      </c>
      <c r="D19" s="128">
        <v>0.438</v>
      </c>
      <c r="E19" s="128">
        <v>0.521</v>
      </c>
      <c r="F19" s="128">
        <v>0.558</v>
      </c>
      <c r="G19" s="128">
        <v>0.607</v>
      </c>
      <c r="H19" s="56">
        <v>0.627</v>
      </c>
      <c r="I19" s="56">
        <f t="shared" si="0"/>
        <v>0.5117142857142857</v>
      </c>
      <c r="J19" s="429"/>
    </row>
    <row r="20" spans="1:10" s="11" customFormat="1" ht="18.75" customHeight="1">
      <c r="A20" s="39" t="s">
        <v>27</v>
      </c>
      <c r="B20" s="128">
        <v>0.421</v>
      </c>
      <c r="C20" s="128">
        <v>0.357</v>
      </c>
      <c r="D20" s="128">
        <v>0.359</v>
      </c>
      <c r="E20" s="128">
        <v>0.431</v>
      </c>
      <c r="F20" s="128">
        <v>0.47</v>
      </c>
      <c r="G20" s="128">
        <v>0.498</v>
      </c>
      <c r="H20" s="56">
        <v>0.559</v>
      </c>
      <c r="I20" s="56">
        <f>AVERAGE(B20:H20)</f>
        <v>0.4421428571428572</v>
      </c>
      <c r="J20" s="429"/>
    </row>
    <row r="21" spans="1:10" s="11" customFormat="1" ht="18.75" customHeight="1">
      <c r="A21" s="39" t="s">
        <v>28</v>
      </c>
      <c r="B21" s="128">
        <v>0.274</v>
      </c>
      <c r="C21" s="128">
        <v>0.159</v>
      </c>
      <c r="D21" s="128">
        <v>0.168</v>
      </c>
      <c r="E21" s="128">
        <v>0.168</v>
      </c>
      <c r="F21" s="128">
        <v>0.17</v>
      </c>
      <c r="G21" s="128">
        <v>0.172</v>
      </c>
      <c r="H21" s="56">
        <v>0.173</v>
      </c>
      <c r="I21" s="56">
        <f>AVERAGE(B21:H32)</f>
        <v>0.473057142857143</v>
      </c>
      <c r="J21" s="429"/>
    </row>
    <row r="22" spans="1:10" s="11" customFormat="1" ht="18.75" customHeight="1">
      <c r="A22" s="39" t="s">
        <v>8</v>
      </c>
      <c r="B22" s="128">
        <v>0.5824</v>
      </c>
      <c r="C22" s="128">
        <v>0.5149</v>
      </c>
      <c r="D22" s="128">
        <v>0.5882</v>
      </c>
      <c r="E22" s="128">
        <v>0.6069</v>
      </c>
      <c r="F22" s="128">
        <v>0.6223</v>
      </c>
      <c r="G22" s="128">
        <v>0.6714</v>
      </c>
      <c r="H22" s="56">
        <v>0.6417</v>
      </c>
      <c r="I22" s="56">
        <f aca="true" t="shared" si="1" ref="I22:I30">AVERAGE(B22:H22)</f>
        <v>0.6039714285714286</v>
      </c>
      <c r="J22" s="429"/>
    </row>
    <row r="23" spans="1:10" s="11" customFormat="1" ht="18.75" customHeight="1">
      <c r="A23" s="39" t="s">
        <v>40</v>
      </c>
      <c r="B23" s="128" t="s">
        <v>65</v>
      </c>
      <c r="C23" s="128" t="s">
        <v>65</v>
      </c>
      <c r="D23" s="128" t="s">
        <v>65</v>
      </c>
      <c r="E23" s="128" t="s">
        <v>65</v>
      </c>
      <c r="F23" s="128" t="s">
        <v>65</v>
      </c>
      <c r="G23" s="128" t="s">
        <v>65</v>
      </c>
      <c r="H23" s="128" t="s">
        <v>65</v>
      </c>
      <c r="I23" s="56"/>
      <c r="J23" s="429"/>
    </row>
    <row r="24" spans="1:10" s="11" customFormat="1" ht="18.75" customHeight="1">
      <c r="A24" s="39" t="s">
        <v>12</v>
      </c>
      <c r="B24" s="128">
        <v>0.296</v>
      </c>
      <c r="C24" s="128">
        <v>0.33</v>
      </c>
      <c r="D24" s="128">
        <v>0.399</v>
      </c>
      <c r="E24" s="128">
        <v>0.431</v>
      </c>
      <c r="F24" s="128">
        <v>0.35</v>
      </c>
      <c r="G24" s="128">
        <v>0.258</v>
      </c>
      <c r="H24" s="56">
        <v>0.246</v>
      </c>
      <c r="I24" s="56">
        <f t="shared" si="1"/>
        <v>0.33</v>
      </c>
      <c r="J24" s="429"/>
    </row>
    <row r="25" spans="1:10" s="11" customFormat="1" ht="18.75" customHeight="1">
      <c r="A25" s="39" t="s">
        <v>15</v>
      </c>
      <c r="B25" s="128">
        <v>0.453</v>
      </c>
      <c r="C25" s="128">
        <v>0.374</v>
      </c>
      <c r="D25" s="128">
        <v>0.43</v>
      </c>
      <c r="E25" s="128">
        <v>0.546</v>
      </c>
      <c r="F25" s="128">
        <v>0.641</v>
      </c>
      <c r="G25" s="128">
        <v>0.662</v>
      </c>
      <c r="H25" s="128">
        <v>0.636</v>
      </c>
      <c r="I25" s="56">
        <f t="shared" si="1"/>
        <v>0.5345714285714286</v>
      </c>
      <c r="J25" s="429"/>
    </row>
    <row r="26" spans="1:10" s="11" customFormat="1" ht="18.75" customHeight="1">
      <c r="A26" s="39" t="s">
        <v>17</v>
      </c>
      <c r="B26" s="128">
        <v>0.3198</v>
      </c>
      <c r="C26" s="128">
        <v>0.4142</v>
      </c>
      <c r="D26" s="128">
        <v>0.3405</v>
      </c>
      <c r="E26" s="128">
        <v>0.4759</v>
      </c>
      <c r="F26" s="128">
        <v>0.6672</v>
      </c>
      <c r="G26" s="128">
        <v>0.5684</v>
      </c>
      <c r="H26" s="56">
        <v>0.6943</v>
      </c>
      <c r="I26" s="56">
        <f t="shared" si="1"/>
        <v>0.4971857142857143</v>
      </c>
      <c r="J26" s="429"/>
    </row>
    <row r="27" spans="1:10" s="11" customFormat="1" ht="18.75" customHeight="1">
      <c r="A27" s="39" t="s">
        <v>16</v>
      </c>
      <c r="B27" s="128">
        <v>0.46</v>
      </c>
      <c r="C27" s="128">
        <v>0.48</v>
      </c>
      <c r="D27" s="128">
        <v>0.73</v>
      </c>
      <c r="E27" s="128">
        <v>0.73</v>
      </c>
      <c r="F27" s="128">
        <v>0.64</v>
      </c>
      <c r="G27" s="128">
        <v>0.41</v>
      </c>
      <c r="H27" s="56">
        <v>0.24</v>
      </c>
      <c r="I27" s="56">
        <f t="shared" si="1"/>
        <v>0.5271428571428572</v>
      </c>
      <c r="J27" s="429"/>
    </row>
    <row r="28" spans="1:10" s="11" customFormat="1" ht="18.75" customHeight="1">
      <c r="A28" s="39" t="s">
        <v>18</v>
      </c>
      <c r="B28" s="128">
        <v>0.525</v>
      </c>
      <c r="C28" s="128">
        <v>0.429</v>
      </c>
      <c r="D28" s="128">
        <v>0.469</v>
      </c>
      <c r="E28" s="128">
        <v>0.554</v>
      </c>
      <c r="F28" s="128">
        <v>0.556</v>
      </c>
      <c r="G28" s="128">
        <v>0.632</v>
      </c>
      <c r="H28" s="56">
        <v>0.579</v>
      </c>
      <c r="I28" s="56">
        <f t="shared" si="1"/>
        <v>0.5348571428571429</v>
      </c>
      <c r="J28" s="429"/>
    </row>
    <row r="29" spans="1:10" s="11" customFormat="1" ht="18.75" customHeight="1">
      <c r="A29" s="432" t="s">
        <v>41</v>
      </c>
      <c r="B29" s="128">
        <v>0.4038</v>
      </c>
      <c r="C29" s="128">
        <v>0.2225</v>
      </c>
      <c r="D29" s="128">
        <v>0.3563</v>
      </c>
      <c r="E29" s="128">
        <v>0.4112</v>
      </c>
      <c r="F29" s="128">
        <v>0.4919</v>
      </c>
      <c r="G29" s="128">
        <v>0.5713</v>
      </c>
      <c r="H29" s="56">
        <v>0.6112</v>
      </c>
      <c r="I29" s="56">
        <f t="shared" si="1"/>
        <v>0.4383142857142857</v>
      </c>
      <c r="J29" s="429"/>
    </row>
    <row r="30" spans="1:10" s="11" customFormat="1" ht="18.75" customHeight="1">
      <c r="A30" s="39" t="s">
        <v>29</v>
      </c>
      <c r="B30" s="128">
        <v>0.4133</v>
      </c>
      <c r="C30" s="128">
        <v>0.3545</v>
      </c>
      <c r="D30" s="128">
        <v>0.404</v>
      </c>
      <c r="E30" s="128">
        <v>0.4091</v>
      </c>
      <c r="F30" s="128">
        <v>0.491</v>
      </c>
      <c r="G30" s="128">
        <v>0.5345</v>
      </c>
      <c r="H30" s="56">
        <v>0.6072</v>
      </c>
      <c r="I30" s="56">
        <f t="shared" si="1"/>
        <v>0.4590857142857144</v>
      </c>
      <c r="J30" s="429" t="s">
        <v>364</v>
      </c>
    </row>
    <row r="31" spans="1:10" s="11" customFormat="1" ht="18.75" customHeight="1">
      <c r="A31" s="39" t="s">
        <v>7</v>
      </c>
      <c r="B31" s="128">
        <v>0.6289</v>
      </c>
      <c r="C31" s="128">
        <v>0.4525</v>
      </c>
      <c r="D31" s="128">
        <v>0.4926</v>
      </c>
      <c r="E31" s="128">
        <v>0.5436</v>
      </c>
      <c r="F31" s="128">
        <v>0.5714</v>
      </c>
      <c r="G31" s="128">
        <v>0.6163</v>
      </c>
      <c r="H31" s="56">
        <v>0.6442</v>
      </c>
      <c r="I31" s="56">
        <f aca="true" t="shared" si="2" ref="I31:I38">AVERAGE(B31:H31)</f>
        <v>0.5642142857142857</v>
      </c>
      <c r="J31" s="429"/>
    </row>
    <row r="32" spans="1:10" s="11" customFormat="1" ht="18.75" customHeight="1">
      <c r="A32" s="39" t="s">
        <v>30</v>
      </c>
      <c r="B32" s="128">
        <v>0.53</v>
      </c>
      <c r="C32" s="128">
        <v>0.438</v>
      </c>
      <c r="D32" s="128">
        <v>0.492</v>
      </c>
      <c r="E32" s="128">
        <v>0.505</v>
      </c>
      <c r="F32" s="128">
        <v>0.549</v>
      </c>
      <c r="G32" s="128">
        <v>0.588</v>
      </c>
      <c r="H32" s="56">
        <v>0.614</v>
      </c>
      <c r="I32" s="56">
        <f t="shared" si="2"/>
        <v>0.5308571428571428</v>
      </c>
      <c r="J32" s="429"/>
    </row>
    <row r="33" spans="1:10" s="11" customFormat="1" ht="18.75" customHeight="1">
      <c r="A33" s="39" t="s">
        <v>31</v>
      </c>
      <c r="B33" s="128">
        <v>0.4301</v>
      </c>
      <c r="C33" s="128">
        <v>0.4274</v>
      </c>
      <c r="D33" s="128">
        <v>0.4957</v>
      </c>
      <c r="E33" s="128">
        <v>0.592</v>
      </c>
      <c r="F33" s="128">
        <v>0.4635</v>
      </c>
      <c r="G33" s="128">
        <v>0.3803</v>
      </c>
      <c r="H33" s="56">
        <v>0.3001</v>
      </c>
      <c r="I33" s="56">
        <f t="shared" si="2"/>
        <v>0.44129999999999997</v>
      </c>
      <c r="J33" s="429"/>
    </row>
    <row r="34" spans="1:10" s="11" customFormat="1" ht="18.75" customHeight="1">
      <c r="A34" s="39" t="s">
        <v>32</v>
      </c>
      <c r="B34" s="128">
        <v>0.418</v>
      </c>
      <c r="C34" s="128">
        <v>0.373</v>
      </c>
      <c r="D34" s="128">
        <v>0.436</v>
      </c>
      <c r="E34" s="128">
        <v>0.533</v>
      </c>
      <c r="F34" s="128">
        <v>0.568</v>
      </c>
      <c r="G34" s="128">
        <v>0.598</v>
      </c>
      <c r="H34" s="56">
        <v>0.616</v>
      </c>
      <c r="I34" s="56">
        <f t="shared" si="2"/>
        <v>0.506</v>
      </c>
      <c r="J34" s="429"/>
    </row>
    <row r="35" spans="1:10" s="11" customFormat="1" ht="18.75" customHeight="1">
      <c r="A35" s="39" t="s">
        <v>34</v>
      </c>
      <c r="B35" s="128">
        <v>0.445</v>
      </c>
      <c r="C35" s="128">
        <v>0.361</v>
      </c>
      <c r="D35" s="128">
        <v>0.396</v>
      </c>
      <c r="E35" s="128">
        <v>0.445</v>
      </c>
      <c r="F35" s="128">
        <v>0.508</v>
      </c>
      <c r="G35" s="128">
        <v>0.594</v>
      </c>
      <c r="H35" s="56">
        <v>0.592</v>
      </c>
      <c r="I35" s="56">
        <f t="shared" si="2"/>
        <v>0.4772857142857143</v>
      </c>
      <c r="J35" s="429"/>
    </row>
    <row r="36" spans="1:10" s="11" customFormat="1" ht="18.75" customHeight="1">
      <c r="A36" s="39" t="s">
        <v>33</v>
      </c>
      <c r="B36" s="128">
        <v>0.437</v>
      </c>
      <c r="C36" s="128">
        <v>0.369</v>
      </c>
      <c r="D36" s="128">
        <v>0.378</v>
      </c>
      <c r="E36" s="128">
        <v>0.419</v>
      </c>
      <c r="F36" s="128">
        <v>0.517</v>
      </c>
      <c r="G36" s="128">
        <v>0.528</v>
      </c>
      <c r="H36" s="56">
        <v>0.639</v>
      </c>
      <c r="I36" s="56">
        <f>AVERAGE(B36:H36)</f>
        <v>0.4695714285714286</v>
      </c>
      <c r="J36" s="429"/>
    </row>
    <row r="37" spans="1:10" s="11" customFormat="1" ht="18.75" customHeight="1">
      <c r="A37" s="39" t="s">
        <v>6</v>
      </c>
      <c r="B37" s="128">
        <v>0.524</v>
      </c>
      <c r="C37" s="128">
        <v>0.412</v>
      </c>
      <c r="D37" s="128">
        <v>0.455</v>
      </c>
      <c r="E37" s="128">
        <v>0.47</v>
      </c>
      <c r="F37" s="128">
        <v>0.497</v>
      </c>
      <c r="G37" s="128">
        <v>0.557</v>
      </c>
      <c r="H37" s="56">
        <v>0.601</v>
      </c>
      <c r="I37" s="56">
        <f>AVERAGE(B37:H37)</f>
        <v>0.5022857142857143</v>
      </c>
      <c r="J37" s="429"/>
    </row>
    <row r="38" spans="1:10" s="11" customFormat="1" ht="18.75" customHeight="1">
      <c r="A38" s="39" t="s">
        <v>35</v>
      </c>
      <c r="B38" s="128">
        <v>0.425</v>
      </c>
      <c r="C38" s="128">
        <v>0.377</v>
      </c>
      <c r="D38" s="128">
        <v>0.364</v>
      </c>
      <c r="E38" s="128">
        <v>0.461</v>
      </c>
      <c r="F38" s="128">
        <v>0.548</v>
      </c>
      <c r="G38" s="128">
        <v>0.626</v>
      </c>
      <c r="H38" s="128">
        <v>0.672</v>
      </c>
      <c r="I38" s="56">
        <f t="shared" si="2"/>
        <v>0.4961428571428571</v>
      </c>
      <c r="J38" s="429"/>
    </row>
    <row r="39" spans="1:10" s="11" customFormat="1" ht="18.75" customHeight="1">
      <c r="A39" s="39" t="s">
        <v>36</v>
      </c>
      <c r="B39" s="128" t="s">
        <v>65</v>
      </c>
      <c r="C39" s="128" t="s">
        <v>65</v>
      </c>
      <c r="D39" s="128" t="s">
        <v>65</v>
      </c>
      <c r="E39" s="128" t="s">
        <v>65</v>
      </c>
      <c r="F39" s="128" t="s">
        <v>65</v>
      </c>
      <c r="G39" s="128" t="s">
        <v>65</v>
      </c>
      <c r="H39" s="128" t="s">
        <v>65</v>
      </c>
      <c r="I39" s="56"/>
      <c r="J39" s="429"/>
    </row>
    <row r="40" spans="1:10" s="11" customFormat="1" ht="18.75" customHeight="1">
      <c r="A40" s="39" t="s">
        <v>20</v>
      </c>
      <c r="B40" s="128">
        <v>0.4492</v>
      </c>
      <c r="C40" s="128">
        <v>0.3399</v>
      </c>
      <c r="D40" s="128">
        <v>0.3804</v>
      </c>
      <c r="E40" s="128">
        <v>0.463</v>
      </c>
      <c r="F40" s="128">
        <v>0.5794</v>
      </c>
      <c r="G40" s="128">
        <v>0.5307</v>
      </c>
      <c r="H40" s="56">
        <v>0.6824</v>
      </c>
      <c r="I40" s="56">
        <f aca="true" t="shared" si="3" ref="I40:I46">AVERAGE(B40:H40)</f>
        <v>0.48928571428571427</v>
      </c>
      <c r="J40" s="429"/>
    </row>
    <row r="41" spans="1:10" s="256" customFormat="1" ht="18.75" customHeight="1">
      <c r="A41" s="39" t="s">
        <v>19</v>
      </c>
      <c r="B41" s="128">
        <v>0.56</v>
      </c>
      <c r="C41" s="128">
        <v>0.46</v>
      </c>
      <c r="D41" s="128">
        <v>0.52</v>
      </c>
      <c r="E41" s="128">
        <v>0.6</v>
      </c>
      <c r="F41" s="128">
        <v>0.62</v>
      </c>
      <c r="G41" s="128">
        <v>0.57</v>
      </c>
      <c r="H41" s="56">
        <v>0.68</v>
      </c>
      <c r="I41" s="56">
        <f t="shared" si="3"/>
        <v>0.5728571428571428</v>
      </c>
      <c r="J41" s="430"/>
    </row>
    <row r="42" spans="1:10" s="11" customFormat="1" ht="18.75" customHeight="1">
      <c r="A42" s="39" t="s">
        <v>37</v>
      </c>
      <c r="B42" s="128">
        <v>0.085</v>
      </c>
      <c r="C42" s="128">
        <v>0.183</v>
      </c>
      <c r="D42" s="128">
        <v>0.226</v>
      </c>
      <c r="E42" s="128">
        <v>0.226</v>
      </c>
      <c r="F42" s="128">
        <v>0.14</v>
      </c>
      <c r="G42" s="128">
        <v>0.079</v>
      </c>
      <c r="H42" s="56">
        <v>0.061</v>
      </c>
      <c r="I42" s="56">
        <f t="shared" si="3"/>
        <v>0.14285714285714285</v>
      </c>
      <c r="J42" s="429"/>
    </row>
    <row r="43" spans="1:10" s="11" customFormat="1" ht="18.75" customHeight="1">
      <c r="A43" s="39" t="s">
        <v>11</v>
      </c>
      <c r="B43" s="128" t="s">
        <v>65</v>
      </c>
      <c r="C43" s="128" t="s">
        <v>65</v>
      </c>
      <c r="D43" s="128" t="s">
        <v>65</v>
      </c>
      <c r="E43" s="128" t="s">
        <v>65</v>
      </c>
      <c r="F43" s="128" t="s">
        <v>65</v>
      </c>
      <c r="G43" s="128" t="s">
        <v>65</v>
      </c>
      <c r="H43" s="128" t="s">
        <v>65</v>
      </c>
      <c r="I43" s="56"/>
      <c r="J43" s="429"/>
    </row>
    <row r="44" spans="1:10" s="11" customFormat="1" ht="18.75" customHeight="1">
      <c r="A44" s="39" t="s">
        <v>38</v>
      </c>
      <c r="B44" s="128" t="s">
        <v>65</v>
      </c>
      <c r="C44" s="128" t="s">
        <v>65</v>
      </c>
      <c r="D44" s="128" t="s">
        <v>65</v>
      </c>
      <c r="E44" s="128" t="s">
        <v>65</v>
      </c>
      <c r="F44" s="128" t="s">
        <v>65</v>
      </c>
      <c r="G44" s="128" t="s">
        <v>65</v>
      </c>
      <c r="H44" s="128" t="s">
        <v>65</v>
      </c>
      <c r="I44" s="56"/>
      <c r="J44" s="429"/>
    </row>
    <row r="45" spans="1:10" s="11" customFormat="1" ht="18.75" customHeight="1">
      <c r="A45" s="39" t="s">
        <v>39</v>
      </c>
      <c r="B45" s="128" t="s">
        <v>65</v>
      </c>
      <c r="C45" s="128" t="s">
        <v>65</v>
      </c>
      <c r="D45" s="128" t="s">
        <v>65</v>
      </c>
      <c r="E45" s="128" t="s">
        <v>65</v>
      </c>
      <c r="F45" s="128" t="s">
        <v>65</v>
      </c>
      <c r="G45" s="128" t="s">
        <v>65</v>
      </c>
      <c r="H45" s="128" t="s">
        <v>65</v>
      </c>
      <c r="I45" s="56"/>
      <c r="J45" s="429"/>
    </row>
    <row r="46" spans="1:10" s="11" customFormat="1" ht="21.75" customHeight="1">
      <c r="A46" s="16" t="s">
        <v>127</v>
      </c>
      <c r="B46" s="128">
        <f>AVERAGE(B5:B45)</f>
        <v>0.43362121212121213</v>
      </c>
      <c r="C46" s="128">
        <f aca="true" t="shared" si="4" ref="C46:H46">AVERAGE(C5:C45)</f>
        <v>0.3717242424242425</v>
      </c>
      <c r="D46" s="128">
        <f t="shared" si="4"/>
        <v>0.42378181818181815</v>
      </c>
      <c r="E46" s="128">
        <f t="shared" si="4"/>
        <v>0.48262727272727285</v>
      </c>
      <c r="F46" s="128">
        <f t="shared" si="4"/>
        <v>0.5124666666666666</v>
      </c>
      <c r="G46" s="128">
        <f t="shared" si="4"/>
        <v>0.5246515151515153</v>
      </c>
      <c r="H46" s="128">
        <f t="shared" si="4"/>
        <v>0.5502939393939396</v>
      </c>
      <c r="I46" s="56">
        <f t="shared" si="3"/>
        <v>0.47130952380952384</v>
      </c>
      <c r="J46" s="429"/>
    </row>
    <row r="47" spans="1:10" s="11" customFormat="1" ht="14.25" customHeight="1">
      <c r="A47" s="434"/>
      <c r="B47" s="130" t="s">
        <v>82</v>
      </c>
      <c r="C47" s="130" t="s">
        <v>82</v>
      </c>
      <c r="D47" s="130" t="s">
        <v>99</v>
      </c>
      <c r="E47" s="130" t="s">
        <v>99</v>
      </c>
      <c r="F47" s="130" t="s">
        <v>99</v>
      </c>
      <c r="G47" s="130" t="s">
        <v>99</v>
      </c>
      <c r="H47" s="131" t="s">
        <v>99</v>
      </c>
      <c r="I47" s="210" t="s">
        <v>127</v>
      </c>
      <c r="J47" s="429"/>
    </row>
    <row r="48" spans="1:10" s="11" customFormat="1" ht="14.25" customHeight="1">
      <c r="A48" s="434"/>
      <c r="B48" s="130" t="s">
        <v>225</v>
      </c>
      <c r="C48" s="130" t="s">
        <v>226</v>
      </c>
      <c r="D48" s="130" t="s">
        <v>225</v>
      </c>
      <c r="E48" s="130" t="s">
        <v>226</v>
      </c>
      <c r="F48" s="130" t="s">
        <v>227</v>
      </c>
      <c r="G48" s="130" t="s">
        <v>228</v>
      </c>
      <c r="H48" s="131" t="s">
        <v>229</v>
      </c>
      <c r="I48" s="409" t="s">
        <v>95</v>
      </c>
      <c r="J48" s="429"/>
    </row>
    <row r="49" spans="1:10" s="11" customFormat="1" ht="18.75" customHeight="1">
      <c r="A49" s="433" t="s">
        <v>105</v>
      </c>
      <c r="B49" s="129">
        <f aca="true" t="shared" si="5" ref="B49:H49">AVERAGE(B5)</f>
        <v>0.4242</v>
      </c>
      <c r="C49" s="129">
        <f t="shared" si="5"/>
        <v>0.3602</v>
      </c>
      <c r="D49" s="129">
        <f t="shared" si="5"/>
        <v>0.41</v>
      </c>
      <c r="E49" s="129">
        <f t="shared" si="5"/>
        <v>0.4765</v>
      </c>
      <c r="F49" s="129">
        <f t="shared" si="5"/>
        <v>0.5166</v>
      </c>
      <c r="G49" s="129">
        <f t="shared" si="5"/>
        <v>0.5577</v>
      </c>
      <c r="H49" s="129">
        <f t="shared" si="5"/>
        <v>0.6096</v>
      </c>
      <c r="I49" s="129">
        <f>AVERAGE(B49:H49)</f>
        <v>0.4792571428571429</v>
      </c>
      <c r="J49" s="429"/>
    </row>
    <row r="50" spans="1:10" s="11" customFormat="1" ht="18.75" customHeight="1">
      <c r="A50" s="433" t="s">
        <v>106</v>
      </c>
      <c r="B50" s="129">
        <f aca="true" t="shared" si="6" ref="B50:G50">AVERAGE(B9:B15)</f>
        <v>0.4271999999999999</v>
      </c>
      <c r="C50" s="129">
        <f t="shared" si="6"/>
        <v>0.35518</v>
      </c>
      <c r="D50" s="129">
        <f t="shared" si="6"/>
        <v>0.4130599999999999</v>
      </c>
      <c r="E50" s="129">
        <f t="shared" si="6"/>
        <v>0.48422</v>
      </c>
      <c r="F50" s="129">
        <f t="shared" si="6"/>
        <v>0.50678</v>
      </c>
      <c r="G50" s="129">
        <f t="shared" si="6"/>
        <v>0.50926</v>
      </c>
      <c r="H50" s="129">
        <f>AVERAGE(H6:H15)</f>
        <v>0.5653857142857143</v>
      </c>
      <c r="I50" s="129">
        <f>AVERAGE(B50:H50)</f>
        <v>0.46586938775510195</v>
      </c>
      <c r="J50" s="429"/>
    </row>
    <row r="51" spans="1:10" s="11" customFormat="1" ht="18.75" customHeight="1">
      <c r="A51" s="433" t="s">
        <v>107</v>
      </c>
      <c r="B51" s="129">
        <f aca="true" t="shared" si="7" ref="B51:H51">AVERAGE(B16:B28)</f>
        <v>0.4210583333333333</v>
      </c>
      <c r="C51" s="129">
        <f t="shared" si="7"/>
        <v>0.3823333333333334</v>
      </c>
      <c r="D51" s="129">
        <f t="shared" si="7"/>
        <v>0.4346333333333334</v>
      </c>
      <c r="E51" s="129">
        <f t="shared" si="7"/>
        <v>0.49535833333333334</v>
      </c>
      <c r="F51" s="129">
        <f t="shared" si="7"/>
        <v>0.5238833333333333</v>
      </c>
      <c r="G51" s="129">
        <f t="shared" si="7"/>
        <v>0.5244833333333333</v>
      </c>
      <c r="H51" s="129">
        <f t="shared" si="7"/>
        <v>0.5226916666666668</v>
      </c>
      <c r="I51" s="129">
        <f>AVERAGE(B51:H51)</f>
        <v>0.47206309523809525</v>
      </c>
      <c r="J51" s="429"/>
    </row>
    <row r="52" spans="1:10" s="11" customFormat="1" ht="18.75" customHeight="1">
      <c r="A52" s="433" t="s">
        <v>108</v>
      </c>
      <c r="B52" s="129">
        <f aca="true" t="shared" si="8" ref="B52:H52">AVERAGE(B29:B33)</f>
        <v>0.48122</v>
      </c>
      <c r="C52" s="129">
        <f t="shared" si="8"/>
        <v>0.37898</v>
      </c>
      <c r="D52" s="129">
        <f t="shared" si="8"/>
        <v>0.44811999999999996</v>
      </c>
      <c r="E52" s="129">
        <f t="shared" si="8"/>
        <v>0.49218</v>
      </c>
      <c r="F52" s="129">
        <f t="shared" si="8"/>
        <v>0.5133599999999999</v>
      </c>
      <c r="G52" s="129">
        <f t="shared" si="8"/>
        <v>0.53808</v>
      </c>
      <c r="H52" s="129">
        <f t="shared" si="8"/>
        <v>0.55534</v>
      </c>
      <c r="I52" s="129">
        <f>AVERAGE(B52:H52)</f>
        <v>0.48675428571428575</v>
      </c>
      <c r="J52" s="429"/>
    </row>
    <row r="53" spans="1:10" s="11" customFormat="1" ht="18.75" customHeight="1">
      <c r="A53" s="433" t="s">
        <v>109</v>
      </c>
      <c r="B53" s="129">
        <f aca="true" t="shared" si="9" ref="B53:H53">AVERAGE(B34:B42)</f>
        <v>0.4179</v>
      </c>
      <c r="C53" s="129">
        <f t="shared" si="9"/>
        <v>0.3593625</v>
      </c>
      <c r="D53" s="129">
        <f t="shared" si="9"/>
        <v>0.39442499999999997</v>
      </c>
      <c r="E53" s="129">
        <f t="shared" si="9"/>
        <v>0.452125</v>
      </c>
      <c r="F53" s="129">
        <f t="shared" si="9"/>
        <v>0.49717500000000003</v>
      </c>
      <c r="G53" s="129">
        <f t="shared" si="9"/>
        <v>0.5103375</v>
      </c>
      <c r="H53" s="129">
        <f t="shared" si="9"/>
        <v>0.567925</v>
      </c>
      <c r="I53" s="129">
        <f>AVERAGE(B53:H53)</f>
        <v>0.4570357142857143</v>
      </c>
      <c r="J53" s="429"/>
    </row>
    <row r="54" spans="1:10" s="11" customFormat="1" ht="18.75" customHeight="1">
      <c r="A54" s="433" t="s">
        <v>110</v>
      </c>
      <c r="B54" s="128" t="s">
        <v>65</v>
      </c>
      <c r="C54" s="128" t="s">
        <v>65</v>
      </c>
      <c r="D54" s="128" t="s">
        <v>65</v>
      </c>
      <c r="E54" s="128" t="s">
        <v>65</v>
      </c>
      <c r="F54" s="128" t="s">
        <v>65</v>
      </c>
      <c r="G54" s="128" t="s">
        <v>65</v>
      </c>
      <c r="H54" s="128" t="s">
        <v>65</v>
      </c>
      <c r="I54" s="129"/>
      <c r="J54" s="429"/>
    </row>
    <row r="55" spans="1:9" ht="18.75">
      <c r="A55" s="12"/>
      <c r="B55" s="12"/>
      <c r="C55" s="29"/>
      <c r="D55" s="30"/>
      <c r="E55" s="30"/>
      <c r="F55" s="30"/>
      <c r="G55" s="1"/>
      <c r="H55" s="1"/>
      <c r="I55" s="1"/>
    </row>
    <row r="56" spans="1:9" ht="18.75">
      <c r="A56" s="1"/>
      <c r="B56" s="1"/>
      <c r="C56" s="1"/>
      <c r="D56" s="1"/>
      <c r="E56" s="1"/>
      <c r="F56" s="1"/>
      <c r="G56" s="1"/>
      <c r="H56" s="1"/>
      <c r="I56" s="1"/>
    </row>
    <row r="57" spans="1:9" ht="18.75">
      <c r="A57" s="1"/>
      <c r="B57" s="1"/>
      <c r="C57" s="1"/>
      <c r="D57" s="1"/>
      <c r="E57" s="1"/>
      <c r="F57" s="1"/>
      <c r="G57" s="1"/>
      <c r="H57" s="1"/>
      <c r="I57" s="1"/>
    </row>
    <row r="58" spans="1:9" ht="18.75">
      <c r="A58" s="1"/>
      <c r="B58" s="1"/>
      <c r="C58" s="1"/>
      <c r="D58" s="1"/>
      <c r="E58" s="1"/>
      <c r="F58" s="1"/>
      <c r="G58" s="1"/>
      <c r="H58" s="1"/>
      <c r="I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printOptions/>
  <pageMargins left="0.78" right="0.2362204724409449" top="0.4724409448818898" bottom="0.1968503937007874" header="0.35433070866141736" footer="0.2755905511811024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zoomScalePageLayoutView="0" workbookViewId="0" topLeftCell="A1">
      <pane xSplit="1" ySplit="3" topLeftCell="I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2" sqref="I42"/>
    </sheetView>
  </sheetViews>
  <sheetFormatPr defaultColWidth="8.72265625" defaultRowHeight="18.75"/>
  <cols>
    <col min="1" max="1" width="11.36328125" style="0" customWidth="1"/>
    <col min="2" max="2" width="8.2734375" style="0" customWidth="1"/>
    <col min="3" max="17" width="7.18359375" style="0" customWidth="1"/>
    <col min="18" max="18" width="10.453125" style="426" customWidth="1"/>
  </cols>
  <sheetData>
    <row r="1" spans="2:14" ht="26.25" customHeight="1" thickBot="1">
      <c r="B1" s="53" t="s">
        <v>257</v>
      </c>
      <c r="I1" s="31" t="s">
        <v>98</v>
      </c>
      <c r="J1" s="1"/>
      <c r="N1" s="1" t="s">
        <v>256</v>
      </c>
    </row>
    <row r="2" spans="1:17" ht="21" customHeight="1">
      <c r="A2" s="463" t="s">
        <v>0</v>
      </c>
      <c r="B2" s="338" t="s">
        <v>62</v>
      </c>
      <c r="C2" s="460" t="s">
        <v>80</v>
      </c>
      <c r="D2" s="458"/>
      <c r="E2" s="457" t="s">
        <v>89</v>
      </c>
      <c r="F2" s="457"/>
      <c r="G2" s="460" t="s">
        <v>90</v>
      </c>
      <c r="H2" s="458"/>
      <c r="I2" s="457" t="s">
        <v>91</v>
      </c>
      <c r="J2" s="457"/>
      <c r="K2" s="460" t="s">
        <v>92</v>
      </c>
      <c r="L2" s="458"/>
      <c r="M2" s="457" t="s">
        <v>126</v>
      </c>
      <c r="N2" s="457"/>
      <c r="O2" s="134" t="s">
        <v>230</v>
      </c>
      <c r="P2" s="457" t="s">
        <v>93</v>
      </c>
      <c r="Q2" s="458"/>
    </row>
    <row r="3" spans="1:17" ht="23.25" customHeight="1" thickBot="1">
      <c r="A3" s="447"/>
      <c r="B3" s="339" t="s">
        <v>54</v>
      </c>
      <c r="C3" s="133" t="s">
        <v>81</v>
      </c>
      <c r="D3" s="89" t="s">
        <v>134</v>
      </c>
      <c r="E3" s="82" t="s">
        <v>94</v>
      </c>
      <c r="F3" s="85" t="s">
        <v>96</v>
      </c>
      <c r="G3" s="88" t="s">
        <v>125</v>
      </c>
      <c r="H3" s="89" t="s">
        <v>96</v>
      </c>
      <c r="I3" s="82" t="s">
        <v>125</v>
      </c>
      <c r="J3" s="85" t="s">
        <v>96</v>
      </c>
      <c r="K3" s="88" t="s">
        <v>125</v>
      </c>
      <c r="L3" s="89" t="s">
        <v>96</v>
      </c>
      <c r="M3" s="60" t="s">
        <v>81</v>
      </c>
      <c r="N3" s="85" t="s">
        <v>96</v>
      </c>
      <c r="O3" s="135" t="s">
        <v>97</v>
      </c>
      <c r="P3" s="82" t="s">
        <v>81</v>
      </c>
      <c r="Q3" s="89" t="s">
        <v>96</v>
      </c>
    </row>
    <row r="4" spans="1:18" s="11" customFormat="1" ht="15.75" customHeight="1">
      <c r="A4" s="282" t="s">
        <v>1</v>
      </c>
      <c r="B4" s="324">
        <f>'介護保険第一号被保険者データ '!B5</f>
        <v>592017</v>
      </c>
      <c r="C4" s="287">
        <f>'要介護認定データ'!C5</f>
        <v>127844</v>
      </c>
      <c r="D4" s="288">
        <f aca="true" t="shared" si="0" ref="D4:D45">C4/B4</f>
        <v>0.21594650153627346</v>
      </c>
      <c r="E4" s="292">
        <v>81141</v>
      </c>
      <c r="F4" s="290">
        <f aca="true" t="shared" si="1" ref="F4:F45">E4/C4</f>
        <v>0.6346875879978724</v>
      </c>
      <c r="G4" s="287">
        <v>8926</v>
      </c>
      <c r="H4" s="288">
        <f aca="true" t="shared" si="2" ref="H4:H45">G4/C4</f>
        <v>0.06981946747598636</v>
      </c>
      <c r="I4" s="292">
        <v>5598</v>
      </c>
      <c r="J4" s="290">
        <f aca="true" t="shared" si="3" ref="J4:J45">I4/C4</f>
        <v>0.043787741309721226</v>
      </c>
      <c r="K4" s="287">
        <v>1116</v>
      </c>
      <c r="L4" s="288">
        <f aca="true" t="shared" si="4" ref="L4:L45">K4/C4</f>
        <v>0.008729388942774006</v>
      </c>
      <c r="M4" s="292">
        <f aca="true" t="shared" si="5" ref="M4:M45">G4+I4+K4</f>
        <v>15640</v>
      </c>
      <c r="N4" s="290">
        <f aca="true" t="shared" si="6" ref="N4:N45">M4/C4</f>
        <v>0.12233659772848159</v>
      </c>
      <c r="O4" s="286">
        <f aca="true" t="shared" si="7" ref="O4:O45">E4+M4</f>
        <v>96781</v>
      </c>
      <c r="P4" s="292">
        <f aca="true" t="shared" si="8" ref="P4:P45">C4-O4</f>
        <v>31063</v>
      </c>
      <c r="Q4" s="288">
        <f aca="true" t="shared" si="9" ref="Q4:Q45">P4/C4</f>
        <v>0.242975814273646</v>
      </c>
      <c r="R4" s="427"/>
    </row>
    <row r="5" spans="1:18" s="11" customFormat="1" ht="15.75" customHeight="1">
      <c r="A5" s="182" t="s">
        <v>21</v>
      </c>
      <c r="B5" s="64">
        <f>'介護保険第一号被保険者データ '!B6</f>
        <v>68173</v>
      </c>
      <c r="C5" s="63">
        <f>'要介護認定データ'!C6</f>
        <v>12621</v>
      </c>
      <c r="D5" s="188">
        <f t="shared" si="0"/>
        <v>0.18513194373138925</v>
      </c>
      <c r="E5" s="65">
        <v>7970</v>
      </c>
      <c r="F5" s="190">
        <f t="shared" si="1"/>
        <v>0.6314872038665715</v>
      </c>
      <c r="G5" s="63">
        <v>1014</v>
      </c>
      <c r="H5" s="188">
        <f t="shared" si="2"/>
        <v>0.080342286665082</v>
      </c>
      <c r="I5" s="65">
        <v>582</v>
      </c>
      <c r="J5" s="190">
        <f t="shared" si="3"/>
        <v>0.04611362015688139</v>
      </c>
      <c r="K5" s="63">
        <v>36</v>
      </c>
      <c r="L5" s="188">
        <f t="shared" si="4"/>
        <v>0.0028523888756833847</v>
      </c>
      <c r="M5" s="65">
        <f t="shared" si="5"/>
        <v>1632</v>
      </c>
      <c r="N5" s="190">
        <f t="shared" si="6"/>
        <v>0.1293082956976468</v>
      </c>
      <c r="O5" s="187">
        <f t="shared" si="7"/>
        <v>9602</v>
      </c>
      <c r="P5" s="65">
        <f t="shared" si="8"/>
        <v>3019</v>
      </c>
      <c r="Q5" s="188">
        <f t="shared" si="9"/>
        <v>0.23920450043578165</v>
      </c>
      <c r="R5" s="427"/>
    </row>
    <row r="6" spans="1:18" s="11" customFormat="1" ht="15.75" customHeight="1">
      <c r="A6" s="182" t="s">
        <v>22</v>
      </c>
      <c r="B6" s="64">
        <f>'介護保険第一号被保険者データ '!B7</f>
        <v>85544</v>
      </c>
      <c r="C6" s="63">
        <f>'要介護認定データ'!C7</f>
        <v>15996</v>
      </c>
      <c r="D6" s="188">
        <f t="shared" si="0"/>
        <v>0.18699148975965585</v>
      </c>
      <c r="E6" s="65">
        <v>9838</v>
      </c>
      <c r="F6" s="190">
        <f t="shared" si="1"/>
        <v>0.6150287571892973</v>
      </c>
      <c r="G6" s="63">
        <v>1080</v>
      </c>
      <c r="H6" s="188">
        <f t="shared" si="2"/>
        <v>0.06751687921980495</v>
      </c>
      <c r="I6" s="65">
        <v>721</v>
      </c>
      <c r="J6" s="190">
        <f t="shared" si="3"/>
        <v>0.04507376844211053</v>
      </c>
      <c r="K6" s="63">
        <v>43</v>
      </c>
      <c r="L6" s="188">
        <f t="shared" si="4"/>
        <v>0.002688172043010753</v>
      </c>
      <c r="M6" s="65">
        <f t="shared" si="5"/>
        <v>1844</v>
      </c>
      <c r="N6" s="190">
        <f t="shared" si="6"/>
        <v>0.11527881970492623</v>
      </c>
      <c r="O6" s="187">
        <f t="shared" si="7"/>
        <v>11682</v>
      </c>
      <c r="P6" s="65">
        <f t="shared" si="8"/>
        <v>4314</v>
      </c>
      <c r="Q6" s="188">
        <f t="shared" si="9"/>
        <v>0.26969242310577646</v>
      </c>
      <c r="R6" s="427"/>
    </row>
    <row r="7" spans="1:18" s="11" customFormat="1" ht="15.75" customHeight="1">
      <c r="A7" s="182" t="s">
        <v>23</v>
      </c>
      <c r="B7" s="64">
        <f>'介護保険第一号被保険者データ '!B8</f>
        <v>27445</v>
      </c>
      <c r="C7" s="63">
        <f>'要介護認定データ'!C8</f>
        <v>4572</v>
      </c>
      <c r="D7" s="188">
        <f t="shared" si="0"/>
        <v>0.16658772089633814</v>
      </c>
      <c r="E7" s="65">
        <v>2881</v>
      </c>
      <c r="F7" s="190">
        <f t="shared" si="1"/>
        <v>0.6301399825021873</v>
      </c>
      <c r="G7" s="63">
        <v>313</v>
      </c>
      <c r="H7" s="188">
        <f t="shared" si="2"/>
        <v>0.06846019247594051</v>
      </c>
      <c r="I7" s="65">
        <v>273</v>
      </c>
      <c r="J7" s="190">
        <f t="shared" si="3"/>
        <v>0.05971128608923885</v>
      </c>
      <c r="K7" s="63">
        <v>19</v>
      </c>
      <c r="L7" s="188">
        <f t="shared" si="4"/>
        <v>0.004155730533683289</v>
      </c>
      <c r="M7" s="65">
        <f t="shared" si="5"/>
        <v>605</v>
      </c>
      <c r="N7" s="190">
        <f t="shared" si="6"/>
        <v>0.13232720909886264</v>
      </c>
      <c r="O7" s="187">
        <f t="shared" si="7"/>
        <v>3486</v>
      </c>
      <c r="P7" s="65">
        <f t="shared" si="8"/>
        <v>1086</v>
      </c>
      <c r="Q7" s="188">
        <f t="shared" si="9"/>
        <v>0.23753280839895013</v>
      </c>
      <c r="R7" s="427"/>
    </row>
    <row r="8" spans="1:18" s="11" customFormat="1" ht="15.75" customHeight="1">
      <c r="A8" s="182" t="s">
        <v>3</v>
      </c>
      <c r="B8" s="64">
        <f>'介護保険第一号被保険者データ '!B9</f>
        <v>23515</v>
      </c>
      <c r="C8" s="63">
        <f>'要介護認定データ'!C9</f>
        <v>3855</v>
      </c>
      <c r="D8" s="188">
        <f t="shared" si="0"/>
        <v>0.1639379119710823</v>
      </c>
      <c r="E8" s="65">
        <v>2803</v>
      </c>
      <c r="F8" s="190">
        <f t="shared" si="1"/>
        <v>0.7271076523994812</v>
      </c>
      <c r="G8" s="63">
        <v>315</v>
      </c>
      <c r="H8" s="188">
        <f t="shared" si="2"/>
        <v>0.08171206225680934</v>
      </c>
      <c r="I8" s="65">
        <v>180</v>
      </c>
      <c r="J8" s="190">
        <f t="shared" si="3"/>
        <v>0.04669260700389105</v>
      </c>
      <c r="K8" s="63">
        <v>20</v>
      </c>
      <c r="L8" s="188">
        <f t="shared" si="4"/>
        <v>0.005188067444876783</v>
      </c>
      <c r="M8" s="65">
        <f t="shared" si="5"/>
        <v>515</v>
      </c>
      <c r="N8" s="190">
        <f t="shared" si="6"/>
        <v>0.13359273670557717</v>
      </c>
      <c r="O8" s="187">
        <f t="shared" si="7"/>
        <v>3318</v>
      </c>
      <c r="P8" s="65">
        <f t="shared" si="8"/>
        <v>537</v>
      </c>
      <c r="Q8" s="188">
        <f t="shared" si="9"/>
        <v>0.13929961089494164</v>
      </c>
      <c r="R8" s="427"/>
    </row>
    <row r="9" spans="1:18" s="11" customFormat="1" ht="15.75" customHeight="1">
      <c r="A9" s="182" t="s">
        <v>4</v>
      </c>
      <c r="B9" s="64">
        <f>'介護保険第一号被保険者データ '!B10</f>
        <v>85665</v>
      </c>
      <c r="C9" s="63">
        <f>'要介護認定データ'!C10</f>
        <v>12521</v>
      </c>
      <c r="D9" s="188">
        <f>C9/B9</f>
        <v>0.1461623766999358</v>
      </c>
      <c r="E9" s="65">
        <v>8460</v>
      </c>
      <c r="F9" s="190">
        <f>E9/C9</f>
        <v>0.6756648829965658</v>
      </c>
      <c r="G9" s="63">
        <v>986</v>
      </c>
      <c r="H9" s="188">
        <f>G9/C9</f>
        <v>0.07874770385751936</v>
      </c>
      <c r="I9" s="65">
        <v>700</v>
      </c>
      <c r="J9" s="190">
        <f>I9/C9</f>
        <v>0.05590607778931395</v>
      </c>
      <c r="K9" s="63">
        <v>28</v>
      </c>
      <c r="L9" s="188">
        <f>K9/C9</f>
        <v>0.0022362431115725582</v>
      </c>
      <c r="M9" s="65">
        <f>G9+I9+K9</f>
        <v>1714</v>
      </c>
      <c r="N9" s="190">
        <f>M9/C9</f>
        <v>0.13689002475840586</v>
      </c>
      <c r="O9" s="187">
        <f>E9+M9</f>
        <v>10174</v>
      </c>
      <c r="P9" s="65">
        <f>C9-O9</f>
        <v>2347</v>
      </c>
      <c r="Q9" s="188">
        <f>P9/C9</f>
        <v>0.18744509224502834</v>
      </c>
      <c r="R9" s="427"/>
    </row>
    <row r="10" spans="1:18" s="11" customFormat="1" ht="15.75" customHeight="1">
      <c r="A10" s="182" t="s">
        <v>5</v>
      </c>
      <c r="B10" s="64">
        <f>'介護保険第一号被保険者データ '!B11</f>
        <v>51797</v>
      </c>
      <c r="C10" s="63">
        <f>'要介護認定データ'!C11</f>
        <v>8269</v>
      </c>
      <c r="D10" s="188">
        <f t="shared" si="0"/>
        <v>0.1596424503349615</v>
      </c>
      <c r="E10" s="65">
        <v>5158</v>
      </c>
      <c r="F10" s="190">
        <f t="shared" si="1"/>
        <v>0.6237755472245737</v>
      </c>
      <c r="G10" s="63">
        <v>617</v>
      </c>
      <c r="H10" s="188">
        <f t="shared" si="2"/>
        <v>0.0746160357963478</v>
      </c>
      <c r="I10" s="65">
        <v>455</v>
      </c>
      <c r="J10" s="190">
        <f t="shared" si="3"/>
        <v>0.05502479138952715</v>
      </c>
      <c r="K10" s="63">
        <v>30</v>
      </c>
      <c r="L10" s="188">
        <f t="shared" si="4"/>
        <v>0.0036280082234853065</v>
      </c>
      <c r="M10" s="65">
        <f t="shared" si="5"/>
        <v>1102</v>
      </c>
      <c r="N10" s="190">
        <f t="shared" si="6"/>
        <v>0.13326883540936027</v>
      </c>
      <c r="O10" s="187">
        <f t="shared" si="7"/>
        <v>6260</v>
      </c>
      <c r="P10" s="65">
        <f t="shared" si="8"/>
        <v>2009</v>
      </c>
      <c r="Q10" s="188">
        <f t="shared" si="9"/>
        <v>0.24295561736606602</v>
      </c>
      <c r="R10" s="427"/>
    </row>
    <row r="11" spans="1:18" s="11" customFormat="1" ht="15.75" customHeight="1">
      <c r="A11" s="182" t="s">
        <v>9</v>
      </c>
      <c r="B11" s="64">
        <f>'介護保険第一号被保険者データ '!B12</f>
        <v>16682</v>
      </c>
      <c r="C11" s="63">
        <f>'要介護認定データ'!C12</f>
        <v>2527</v>
      </c>
      <c r="D11" s="188">
        <f>C11/B11</f>
        <v>0.15148063781321183</v>
      </c>
      <c r="E11" s="65">
        <v>1563</v>
      </c>
      <c r="F11" s="190">
        <f>E11/C11</f>
        <v>0.6185199841709537</v>
      </c>
      <c r="G11" s="63">
        <v>249</v>
      </c>
      <c r="H11" s="188">
        <f>G11/C11</f>
        <v>0.09853581321725366</v>
      </c>
      <c r="I11" s="65">
        <v>162</v>
      </c>
      <c r="J11" s="190">
        <f>I11/C11</f>
        <v>0.06410763751483974</v>
      </c>
      <c r="K11" s="63">
        <v>12</v>
      </c>
      <c r="L11" s="188">
        <f>K11/C11</f>
        <v>0.004748713889988128</v>
      </c>
      <c r="M11" s="65">
        <f>G11+I11+K11</f>
        <v>423</v>
      </c>
      <c r="N11" s="190">
        <f>M11/C11</f>
        <v>0.1673921646220815</v>
      </c>
      <c r="O11" s="187">
        <f>E11+M11</f>
        <v>1986</v>
      </c>
      <c r="P11" s="65">
        <f>C11-O11</f>
        <v>541</v>
      </c>
      <c r="Q11" s="188">
        <f>P11/C11</f>
        <v>0.21408785120696477</v>
      </c>
      <c r="R11" s="427"/>
    </row>
    <row r="12" spans="1:18" s="11" customFormat="1" ht="15.75" customHeight="1">
      <c r="A12" s="182" t="s">
        <v>24</v>
      </c>
      <c r="B12" s="64">
        <f>'介護保険第一号被保険者データ '!B13</f>
        <v>6485</v>
      </c>
      <c r="C12" s="63">
        <f>'要介護認定データ'!C13</f>
        <v>921</v>
      </c>
      <c r="D12" s="188">
        <f t="shared" si="0"/>
        <v>0.14202004626060138</v>
      </c>
      <c r="E12" s="65">
        <v>527</v>
      </c>
      <c r="F12" s="190">
        <f t="shared" si="1"/>
        <v>0.5722041259500543</v>
      </c>
      <c r="G12" s="63">
        <v>105</v>
      </c>
      <c r="H12" s="188">
        <f t="shared" si="2"/>
        <v>0.11400651465798045</v>
      </c>
      <c r="I12" s="65">
        <v>21</v>
      </c>
      <c r="J12" s="190">
        <f t="shared" si="3"/>
        <v>0.02280130293159609</v>
      </c>
      <c r="K12" s="63">
        <v>7</v>
      </c>
      <c r="L12" s="188">
        <f t="shared" si="4"/>
        <v>0.00760043431053203</v>
      </c>
      <c r="M12" s="65">
        <f t="shared" si="5"/>
        <v>133</v>
      </c>
      <c r="N12" s="190">
        <f t="shared" si="6"/>
        <v>0.1444082519001086</v>
      </c>
      <c r="O12" s="187">
        <f t="shared" si="7"/>
        <v>660</v>
      </c>
      <c r="P12" s="65">
        <f t="shared" si="8"/>
        <v>261</v>
      </c>
      <c r="Q12" s="188">
        <f t="shared" si="9"/>
        <v>0.28338762214983715</v>
      </c>
      <c r="R12" s="427"/>
    </row>
    <row r="13" spans="1:18" s="11" customFormat="1" ht="15.75" customHeight="1">
      <c r="A13" s="182" t="s">
        <v>14</v>
      </c>
      <c r="B13" s="64">
        <f>'介護保険第一号被保険者データ '!B14</f>
        <v>3402</v>
      </c>
      <c r="C13" s="63">
        <f>'要介護認定データ'!C14</f>
        <v>658</v>
      </c>
      <c r="D13" s="188">
        <f t="shared" si="0"/>
        <v>0.1934156378600823</v>
      </c>
      <c r="E13" s="65">
        <v>360</v>
      </c>
      <c r="F13" s="190">
        <f t="shared" si="1"/>
        <v>0.547112462006079</v>
      </c>
      <c r="G13" s="63">
        <v>91</v>
      </c>
      <c r="H13" s="188">
        <f t="shared" si="2"/>
        <v>0.13829787234042554</v>
      </c>
      <c r="I13" s="65">
        <v>31</v>
      </c>
      <c r="J13" s="190">
        <f t="shared" si="3"/>
        <v>0.04711246200607903</v>
      </c>
      <c r="K13" s="63">
        <v>23</v>
      </c>
      <c r="L13" s="188">
        <f t="shared" si="4"/>
        <v>0.034954407294832825</v>
      </c>
      <c r="M13" s="65">
        <f t="shared" si="5"/>
        <v>145</v>
      </c>
      <c r="N13" s="190">
        <f t="shared" si="6"/>
        <v>0.22036474164133737</v>
      </c>
      <c r="O13" s="187">
        <f t="shared" si="7"/>
        <v>505</v>
      </c>
      <c r="P13" s="65">
        <f t="shared" si="8"/>
        <v>153</v>
      </c>
      <c r="Q13" s="188">
        <f t="shared" si="9"/>
        <v>0.23252279635258358</v>
      </c>
      <c r="R13" s="427"/>
    </row>
    <row r="14" spans="1:18" s="11" customFormat="1" ht="15.75" customHeight="1">
      <c r="A14" s="182" t="s">
        <v>13</v>
      </c>
      <c r="B14" s="64">
        <f>'介護保険第一号被保険者データ '!B15</f>
        <v>6327</v>
      </c>
      <c r="C14" s="63">
        <f>'要介護認定データ'!C15</f>
        <v>1042</v>
      </c>
      <c r="D14" s="188">
        <f t="shared" si="0"/>
        <v>0.16469100679626997</v>
      </c>
      <c r="E14" s="65">
        <v>622</v>
      </c>
      <c r="F14" s="190">
        <f t="shared" si="1"/>
        <v>0.5969289827255279</v>
      </c>
      <c r="G14" s="63">
        <v>85</v>
      </c>
      <c r="H14" s="188">
        <f t="shared" si="2"/>
        <v>0.08157389635316699</v>
      </c>
      <c r="I14" s="65">
        <v>71</v>
      </c>
      <c r="J14" s="190">
        <f t="shared" si="3"/>
        <v>0.06813819577735125</v>
      </c>
      <c r="K14" s="63">
        <v>4</v>
      </c>
      <c r="L14" s="188">
        <f t="shared" si="4"/>
        <v>0.003838771593090211</v>
      </c>
      <c r="M14" s="65">
        <f t="shared" si="5"/>
        <v>160</v>
      </c>
      <c r="N14" s="190">
        <f t="shared" si="6"/>
        <v>0.15355086372360843</v>
      </c>
      <c r="O14" s="187">
        <f t="shared" si="7"/>
        <v>782</v>
      </c>
      <c r="P14" s="65">
        <f t="shared" si="8"/>
        <v>260</v>
      </c>
      <c r="Q14" s="188">
        <f t="shared" si="9"/>
        <v>0.2495201535508637</v>
      </c>
      <c r="R14" s="427"/>
    </row>
    <row r="15" spans="1:18" s="11" customFormat="1" ht="15.75" customHeight="1">
      <c r="A15" s="182" t="s">
        <v>2</v>
      </c>
      <c r="B15" s="64">
        <f>'介護保険第一号被保険者データ '!B16</f>
        <v>188402</v>
      </c>
      <c r="C15" s="63">
        <f>'要介護認定データ'!C16</f>
        <v>39727</v>
      </c>
      <c r="D15" s="188">
        <f t="shared" si="0"/>
        <v>0.21086294200698508</v>
      </c>
      <c r="E15" s="65">
        <v>23479</v>
      </c>
      <c r="F15" s="190">
        <f t="shared" si="1"/>
        <v>0.5910086339265487</v>
      </c>
      <c r="G15" s="63">
        <v>2172</v>
      </c>
      <c r="H15" s="188">
        <f t="shared" si="2"/>
        <v>0.05467314420922798</v>
      </c>
      <c r="I15" s="65">
        <v>1691</v>
      </c>
      <c r="J15" s="190">
        <f t="shared" si="3"/>
        <v>0.04256550960304075</v>
      </c>
      <c r="K15" s="63">
        <v>471</v>
      </c>
      <c r="L15" s="188">
        <f t="shared" si="4"/>
        <v>0.01185591663100662</v>
      </c>
      <c r="M15" s="65">
        <f t="shared" si="5"/>
        <v>4334</v>
      </c>
      <c r="N15" s="190">
        <f t="shared" si="6"/>
        <v>0.10909457044327535</v>
      </c>
      <c r="O15" s="187">
        <f t="shared" si="7"/>
        <v>27813</v>
      </c>
      <c r="P15" s="65">
        <f t="shared" si="8"/>
        <v>11914</v>
      </c>
      <c r="Q15" s="188">
        <f t="shared" si="9"/>
        <v>0.29989679563017596</v>
      </c>
      <c r="R15" s="427"/>
    </row>
    <row r="16" spans="1:18" s="11" customFormat="1" ht="15.75" customHeight="1">
      <c r="A16" s="182" t="s">
        <v>10</v>
      </c>
      <c r="B16" s="64">
        <f>'介護保険第一号被保険者データ '!B17</f>
        <v>13297</v>
      </c>
      <c r="C16" s="63">
        <f>'要介護認定データ'!C17</f>
        <v>2604</v>
      </c>
      <c r="D16" s="188">
        <f t="shared" si="0"/>
        <v>0.1958336466872227</v>
      </c>
      <c r="E16" s="65">
        <v>1630</v>
      </c>
      <c r="F16" s="190">
        <f t="shared" si="1"/>
        <v>0.6259600614439325</v>
      </c>
      <c r="G16" s="63">
        <v>131</v>
      </c>
      <c r="H16" s="188">
        <f t="shared" si="2"/>
        <v>0.050307219662058374</v>
      </c>
      <c r="I16" s="65">
        <v>137</v>
      </c>
      <c r="J16" s="190">
        <f t="shared" si="3"/>
        <v>0.05261136712749616</v>
      </c>
      <c r="K16" s="63">
        <v>49</v>
      </c>
      <c r="L16" s="188">
        <f t="shared" si="4"/>
        <v>0.01881720430107527</v>
      </c>
      <c r="M16" s="65">
        <f t="shared" si="5"/>
        <v>317</v>
      </c>
      <c r="N16" s="190">
        <f t="shared" si="6"/>
        <v>0.1217357910906298</v>
      </c>
      <c r="O16" s="187">
        <f t="shared" si="7"/>
        <v>1947</v>
      </c>
      <c r="P16" s="65">
        <f t="shared" si="8"/>
        <v>657</v>
      </c>
      <c r="Q16" s="188">
        <f t="shared" si="9"/>
        <v>0.2523041474654378</v>
      </c>
      <c r="R16" s="427"/>
    </row>
    <row r="17" spans="1:18" s="11" customFormat="1" ht="15.75" customHeight="1">
      <c r="A17" s="182" t="s">
        <v>25</v>
      </c>
      <c r="B17" s="64">
        <f>'介護保険第一号被保険者データ '!B18</f>
        <v>15836</v>
      </c>
      <c r="C17" s="63">
        <f>'要介護認定データ'!C18</f>
        <v>2480</v>
      </c>
      <c r="D17" s="188">
        <f t="shared" si="0"/>
        <v>0.1566052033341753</v>
      </c>
      <c r="E17" s="65">
        <v>1598</v>
      </c>
      <c r="F17" s="190">
        <f t="shared" si="1"/>
        <v>0.6443548387096775</v>
      </c>
      <c r="G17" s="63">
        <v>189</v>
      </c>
      <c r="H17" s="188">
        <f t="shared" si="2"/>
        <v>0.07620967741935483</v>
      </c>
      <c r="I17" s="65">
        <v>99</v>
      </c>
      <c r="J17" s="190">
        <f t="shared" si="3"/>
        <v>0.039919354838709675</v>
      </c>
      <c r="K17" s="63">
        <v>27</v>
      </c>
      <c r="L17" s="188">
        <f t="shared" si="4"/>
        <v>0.010887096774193548</v>
      </c>
      <c r="M17" s="65">
        <f t="shared" si="5"/>
        <v>315</v>
      </c>
      <c r="N17" s="190">
        <f t="shared" si="6"/>
        <v>0.12701612903225806</v>
      </c>
      <c r="O17" s="187">
        <f t="shared" si="7"/>
        <v>1913</v>
      </c>
      <c r="P17" s="65">
        <f t="shared" si="8"/>
        <v>567</v>
      </c>
      <c r="Q17" s="188">
        <f t="shared" si="9"/>
        <v>0.22862903225806452</v>
      </c>
      <c r="R17" s="427"/>
    </row>
    <row r="18" spans="1:18" s="11" customFormat="1" ht="15.75" customHeight="1">
      <c r="A18" s="182" t="s">
        <v>26</v>
      </c>
      <c r="B18" s="64">
        <f>'介護保険第一号被保険者データ '!B19</f>
        <v>45302</v>
      </c>
      <c r="C18" s="63">
        <f>'要介護認定データ'!C19</f>
        <v>9237</v>
      </c>
      <c r="D18" s="188">
        <f>C18/B18</f>
        <v>0.20389828263652818</v>
      </c>
      <c r="E18" s="65">
        <v>6160</v>
      </c>
      <c r="F18" s="190">
        <f>E18/C18</f>
        <v>0.6668831871819855</v>
      </c>
      <c r="G18" s="63">
        <v>396</v>
      </c>
      <c r="H18" s="188">
        <f>G18/C18</f>
        <v>0.04287106203312764</v>
      </c>
      <c r="I18" s="65">
        <v>338</v>
      </c>
      <c r="J18" s="190">
        <f>I18/C18</f>
        <v>0.03659196708888167</v>
      </c>
      <c r="K18" s="63">
        <v>278</v>
      </c>
      <c r="L18" s="188">
        <f>K18/C18</f>
        <v>0.030096351629316877</v>
      </c>
      <c r="M18" s="65">
        <f>G18+I18+K18</f>
        <v>1012</v>
      </c>
      <c r="N18" s="190">
        <f>M18/C18</f>
        <v>0.1095593807513262</v>
      </c>
      <c r="O18" s="187">
        <f>E18+M18</f>
        <v>7172</v>
      </c>
      <c r="P18" s="65">
        <f>C18-O18</f>
        <v>2065</v>
      </c>
      <c r="Q18" s="188">
        <f>P18/C18</f>
        <v>0.22355743206668832</v>
      </c>
      <c r="R18" s="427"/>
    </row>
    <row r="19" spans="1:18" s="11" customFormat="1" ht="15.75" customHeight="1">
      <c r="A19" s="182" t="s">
        <v>27</v>
      </c>
      <c r="B19" s="64">
        <f>'介護保険第一号被保険者データ '!B20</f>
        <v>18743</v>
      </c>
      <c r="C19" s="63">
        <f>'要介護認定データ'!C20</f>
        <v>3509</v>
      </c>
      <c r="D19" s="188">
        <f>C19/B19</f>
        <v>0.18721656084938376</v>
      </c>
      <c r="E19" s="65">
        <v>2283</v>
      </c>
      <c r="F19" s="190">
        <f>E19/C19</f>
        <v>0.6506127101738387</v>
      </c>
      <c r="G19" s="63">
        <v>192</v>
      </c>
      <c r="H19" s="188">
        <f>G19/C19</f>
        <v>0.05471644343117697</v>
      </c>
      <c r="I19" s="65">
        <v>170</v>
      </c>
      <c r="J19" s="190">
        <f>I19/C19</f>
        <v>0.048446850954687946</v>
      </c>
      <c r="K19" s="63">
        <v>85</v>
      </c>
      <c r="L19" s="188">
        <f>K19/C19</f>
        <v>0.024223425477343973</v>
      </c>
      <c r="M19" s="65">
        <f>G19+I19+K19</f>
        <v>447</v>
      </c>
      <c r="N19" s="190">
        <f>M19/C19</f>
        <v>0.1273867198632089</v>
      </c>
      <c r="O19" s="187">
        <f>E19+M19</f>
        <v>2730</v>
      </c>
      <c r="P19" s="65">
        <f>C19-O19</f>
        <v>779</v>
      </c>
      <c r="Q19" s="188">
        <f>P19/C19</f>
        <v>0.22200056996295242</v>
      </c>
      <c r="R19" s="427"/>
    </row>
    <row r="20" spans="1:18" s="11" customFormat="1" ht="15.75" customHeight="1">
      <c r="A20" s="182" t="s">
        <v>28</v>
      </c>
      <c r="B20" s="64">
        <f>'介護保険第一号被保険者データ '!B21</f>
        <v>21533</v>
      </c>
      <c r="C20" s="63">
        <f>'要介護認定データ'!C21</f>
        <v>4840</v>
      </c>
      <c r="D20" s="188">
        <f t="shared" si="0"/>
        <v>0.22477128128918406</v>
      </c>
      <c r="E20" s="65">
        <v>2682</v>
      </c>
      <c r="F20" s="190">
        <f t="shared" si="1"/>
        <v>0.5541322314049587</v>
      </c>
      <c r="G20" s="63">
        <v>287</v>
      </c>
      <c r="H20" s="188">
        <f t="shared" si="2"/>
        <v>0.059297520661157024</v>
      </c>
      <c r="I20" s="65">
        <v>209</v>
      </c>
      <c r="J20" s="190">
        <f t="shared" si="3"/>
        <v>0.04318181818181818</v>
      </c>
      <c r="K20" s="63">
        <v>20</v>
      </c>
      <c r="L20" s="188">
        <f t="shared" si="4"/>
        <v>0.004132231404958678</v>
      </c>
      <c r="M20" s="65">
        <f t="shared" si="5"/>
        <v>516</v>
      </c>
      <c r="N20" s="190">
        <f t="shared" si="6"/>
        <v>0.10661157024793388</v>
      </c>
      <c r="O20" s="187">
        <f t="shared" si="7"/>
        <v>3198</v>
      </c>
      <c r="P20" s="65">
        <f t="shared" si="8"/>
        <v>1642</v>
      </c>
      <c r="Q20" s="188">
        <f t="shared" si="9"/>
        <v>0.33925619834710746</v>
      </c>
      <c r="R20" s="427"/>
    </row>
    <row r="21" spans="1:18" s="11" customFormat="1" ht="15.75" customHeight="1">
      <c r="A21" s="182" t="s">
        <v>8</v>
      </c>
      <c r="B21" s="64">
        <f>'介護保険第一号被保険者データ '!B22</f>
        <v>35467</v>
      </c>
      <c r="C21" s="63">
        <f>'要介護認定データ'!C22</f>
        <v>5649</v>
      </c>
      <c r="D21" s="188">
        <f t="shared" si="0"/>
        <v>0.15927481884568753</v>
      </c>
      <c r="E21" s="65">
        <v>3484</v>
      </c>
      <c r="F21" s="190">
        <f t="shared" si="1"/>
        <v>0.6167463267835015</v>
      </c>
      <c r="G21" s="63">
        <v>396</v>
      </c>
      <c r="H21" s="188">
        <f t="shared" si="2"/>
        <v>0.07010090281465746</v>
      </c>
      <c r="I21" s="65">
        <v>330</v>
      </c>
      <c r="J21" s="190">
        <f t="shared" si="3"/>
        <v>0.058417419012214554</v>
      </c>
      <c r="K21" s="63">
        <v>164</v>
      </c>
      <c r="L21" s="188">
        <f t="shared" si="4"/>
        <v>0.02903168702425208</v>
      </c>
      <c r="M21" s="65">
        <f t="shared" si="5"/>
        <v>890</v>
      </c>
      <c r="N21" s="190">
        <f t="shared" si="6"/>
        <v>0.15755000885112408</v>
      </c>
      <c r="O21" s="187">
        <f t="shared" si="7"/>
        <v>4374</v>
      </c>
      <c r="P21" s="65">
        <f t="shared" si="8"/>
        <v>1275</v>
      </c>
      <c r="Q21" s="188">
        <f t="shared" si="9"/>
        <v>0.2257036643653744</v>
      </c>
      <c r="R21" s="427"/>
    </row>
    <row r="22" spans="1:18" s="11" customFormat="1" ht="15.75" customHeight="1">
      <c r="A22" s="182" t="s">
        <v>40</v>
      </c>
      <c r="B22" s="64">
        <f>'介護保険第一号被保険者データ '!B23</f>
        <v>14604</v>
      </c>
      <c r="C22" s="63">
        <f>'要介護認定データ'!C23</f>
        <v>2626</v>
      </c>
      <c r="D22" s="188">
        <f>C22/B22</f>
        <v>0.17981374965762806</v>
      </c>
      <c r="E22" s="65">
        <v>1538</v>
      </c>
      <c r="F22" s="190">
        <f>E22/C22</f>
        <v>0.5856816450875857</v>
      </c>
      <c r="G22" s="63">
        <v>153</v>
      </c>
      <c r="H22" s="188">
        <f>G22/C22</f>
        <v>0.05826351865955826</v>
      </c>
      <c r="I22" s="65">
        <v>103</v>
      </c>
      <c r="J22" s="190">
        <f>I22/C22</f>
        <v>0.039223153084539226</v>
      </c>
      <c r="K22" s="63">
        <v>39</v>
      </c>
      <c r="L22" s="188">
        <f>K22/C22</f>
        <v>0.01485148514851485</v>
      </c>
      <c r="M22" s="65">
        <f>G22+I22+K22</f>
        <v>295</v>
      </c>
      <c r="N22" s="190">
        <f>M22/C22</f>
        <v>0.11233815689261234</v>
      </c>
      <c r="O22" s="187">
        <f>E22+M22</f>
        <v>1833</v>
      </c>
      <c r="P22" s="65">
        <f>C22-O22</f>
        <v>793</v>
      </c>
      <c r="Q22" s="188">
        <f>P22/C22</f>
        <v>0.30198019801980197</v>
      </c>
      <c r="R22" s="427"/>
    </row>
    <row r="23" spans="1:18" s="11" customFormat="1" ht="15.75" customHeight="1">
      <c r="A23" s="182" t="s">
        <v>12</v>
      </c>
      <c r="B23" s="64">
        <f>'介護保険第一号被保険者データ '!B24</f>
        <v>13083</v>
      </c>
      <c r="C23" s="63">
        <f>'要介護認定データ'!C24</f>
        <v>2339</v>
      </c>
      <c r="D23" s="188">
        <f>C23/B23</f>
        <v>0.17878162500955438</v>
      </c>
      <c r="E23" s="65">
        <v>1412</v>
      </c>
      <c r="F23" s="190">
        <f>E23/C23</f>
        <v>0.6036767849508337</v>
      </c>
      <c r="G23" s="63">
        <v>166</v>
      </c>
      <c r="H23" s="188">
        <f>G23/C23</f>
        <v>0.07097050021376657</v>
      </c>
      <c r="I23" s="65">
        <v>131</v>
      </c>
      <c r="J23" s="190">
        <f>I23/C23</f>
        <v>0.056006840530141086</v>
      </c>
      <c r="K23" s="63">
        <v>14</v>
      </c>
      <c r="L23" s="188">
        <f>K23/C23</f>
        <v>0.005985463873450192</v>
      </c>
      <c r="M23" s="65">
        <f>G23+I23+K23</f>
        <v>311</v>
      </c>
      <c r="N23" s="190">
        <f>M23/C23</f>
        <v>0.13296280461735785</v>
      </c>
      <c r="O23" s="187">
        <f>E23+M23</f>
        <v>1723</v>
      </c>
      <c r="P23" s="65">
        <f>C23-O23</f>
        <v>616</v>
      </c>
      <c r="Q23" s="188">
        <f>P23/C23</f>
        <v>0.26336041043180847</v>
      </c>
      <c r="R23" s="427"/>
    </row>
    <row r="24" spans="1:18" s="11" customFormat="1" ht="15.75" customHeight="1">
      <c r="A24" s="182" t="s">
        <v>15</v>
      </c>
      <c r="B24" s="64">
        <f>'介護保険第一号被保険者データ '!B25</f>
        <v>4273</v>
      </c>
      <c r="C24" s="63">
        <f>'要介護認定データ'!C25</f>
        <v>803</v>
      </c>
      <c r="D24" s="188">
        <f t="shared" si="0"/>
        <v>0.1879241750526562</v>
      </c>
      <c r="E24" s="65">
        <v>531</v>
      </c>
      <c r="F24" s="190">
        <f t="shared" si="1"/>
        <v>0.6612702366127023</v>
      </c>
      <c r="G24" s="63">
        <v>58</v>
      </c>
      <c r="H24" s="188">
        <f t="shared" si="2"/>
        <v>0.0722291407222914</v>
      </c>
      <c r="I24" s="65">
        <v>26</v>
      </c>
      <c r="J24" s="190">
        <f t="shared" si="3"/>
        <v>0.0323785803237858</v>
      </c>
      <c r="K24" s="63">
        <v>6</v>
      </c>
      <c r="L24" s="188">
        <f t="shared" si="4"/>
        <v>0.007471980074719801</v>
      </c>
      <c r="M24" s="65">
        <f t="shared" si="5"/>
        <v>90</v>
      </c>
      <c r="N24" s="190">
        <f t="shared" si="6"/>
        <v>0.11207970112079702</v>
      </c>
      <c r="O24" s="187">
        <f t="shared" si="7"/>
        <v>621</v>
      </c>
      <c r="P24" s="65">
        <f t="shared" si="8"/>
        <v>182</v>
      </c>
      <c r="Q24" s="188">
        <f t="shared" si="9"/>
        <v>0.2266500622665006</v>
      </c>
      <c r="R24" s="427"/>
    </row>
    <row r="25" spans="1:18" s="11" customFormat="1" ht="15.75" customHeight="1">
      <c r="A25" s="182" t="s">
        <v>17</v>
      </c>
      <c r="B25" s="64">
        <f>'介護保険第一号被保険者データ '!B26</f>
        <v>1742</v>
      </c>
      <c r="C25" s="63">
        <f>'要介護認定データ'!C26</f>
        <v>319</v>
      </c>
      <c r="D25" s="188">
        <f t="shared" si="0"/>
        <v>0.18312284730195177</v>
      </c>
      <c r="E25" s="65">
        <v>194</v>
      </c>
      <c r="F25" s="190">
        <f t="shared" si="1"/>
        <v>0.6081504702194357</v>
      </c>
      <c r="G25" s="63">
        <v>32</v>
      </c>
      <c r="H25" s="188">
        <f t="shared" si="2"/>
        <v>0.10031347962382445</v>
      </c>
      <c r="I25" s="65">
        <v>7</v>
      </c>
      <c r="J25" s="190">
        <f t="shared" si="3"/>
        <v>0.0219435736677116</v>
      </c>
      <c r="K25" s="63">
        <v>3</v>
      </c>
      <c r="L25" s="188">
        <f t="shared" si="4"/>
        <v>0.009404388714733543</v>
      </c>
      <c r="M25" s="65">
        <f t="shared" si="5"/>
        <v>42</v>
      </c>
      <c r="N25" s="190">
        <f t="shared" si="6"/>
        <v>0.13166144200626959</v>
      </c>
      <c r="O25" s="187">
        <f t="shared" si="7"/>
        <v>236</v>
      </c>
      <c r="P25" s="65">
        <f t="shared" si="8"/>
        <v>83</v>
      </c>
      <c r="Q25" s="188">
        <f t="shared" si="9"/>
        <v>0.2601880877742947</v>
      </c>
      <c r="R25" s="427"/>
    </row>
    <row r="26" spans="1:18" s="11" customFormat="1" ht="15.75" customHeight="1">
      <c r="A26" s="182" t="s">
        <v>16</v>
      </c>
      <c r="B26" s="64">
        <f>'介護保険第一号被保険者データ '!B27</f>
        <v>9159</v>
      </c>
      <c r="C26" s="63">
        <f>'要介護認定データ'!C27</f>
        <v>1583</v>
      </c>
      <c r="D26" s="188">
        <f>C26/B26</f>
        <v>0.17283546238672345</v>
      </c>
      <c r="E26" s="65">
        <v>900</v>
      </c>
      <c r="F26" s="190">
        <f>E26/C26</f>
        <v>0.5685407454200885</v>
      </c>
      <c r="G26" s="63">
        <v>107</v>
      </c>
      <c r="H26" s="188">
        <f>G26/C26</f>
        <v>0.06759317751105495</v>
      </c>
      <c r="I26" s="65">
        <v>78</v>
      </c>
      <c r="J26" s="190">
        <f>I26/C26</f>
        <v>0.049273531269740996</v>
      </c>
      <c r="K26" s="63">
        <v>9</v>
      </c>
      <c r="L26" s="188">
        <f>K26/C26</f>
        <v>0.005685407454200884</v>
      </c>
      <c r="M26" s="65">
        <f>G26+I26+K26</f>
        <v>194</v>
      </c>
      <c r="N26" s="190">
        <f>M26/C26</f>
        <v>0.12255211623499684</v>
      </c>
      <c r="O26" s="187">
        <f>E26+M26</f>
        <v>1094</v>
      </c>
      <c r="P26" s="65">
        <f>C26-O26</f>
        <v>489</v>
      </c>
      <c r="Q26" s="188">
        <f>P26/C26</f>
        <v>0.30890713834491473</v>
      </c>
      <c r="R26" s="427"/>
    </row>
    <row r="27" spans="1:18" s="11" customFormat="1" ht="15.75" customHeight="1">
      <c r="A27" s="182" t="s">
        <v>18</v>
      </c>
      <c r="B27" s="64">
        <f>'介護保険第一号被保険者データ '!B28</f>
        <v>5210</v>
      </c>
      <c r="C27" s="63">
        <f>'要介護認定データ'!C28</f>
        <v>1199</v>
      </c>
      <c r="D27" s="188">
        <f t="shared" si="0"/>
        <v>0.23013435700575816</v>
      </c>
      <c r="E27" s="65">
        <v>743</v>
      </c>
      <c r="F27" s="190">
        <f t="shared" si="1"/>
        <v>0.6196830692243537</v>
      </c>
      <c r="G27" s="63">
        <v>53</v>
      </c>
      <c r="H27" s="188">
        <f t="shared" si="2"/>
        <v>0.04420350291909925</v>
      </c>
      <c r="I27" s="65">
        <v>55</v>
      </c>
      <c r="J27" s="190">
        <f t="shared" si="3"/>
        <v>0.045871559633027525</v>
      </c>
      <c r="K27" s="63">
        <v>2</v>
      </c>
      <c r="L27" s="188">
        <f t="shared" si="4"/>
        <v>0.0016680567139282735</v>
      </c>
      <c r="M27" s="65">
        <f t="shared" si="5"/>
        <v>110</v>
      </c>
      <c r="N27" s="190">
        <f t="shared" si="6"/>
        <v>0.09174311926605505</v>
      </c>
      <c r="O27" s="187">
        <f t="shared" si="7"/>
        <v>853</v>
      </c>
      <c r="P27" s="65">
        <f t="shared" si="8"/>
        <v>346</v>
      </c>
      <c r="Q27" s="188">
        <f t="shared" si="9"/>
        <v>0.2885738115095913</v>
      </c>
      <c r="R27" s="427"/>
    </row>
    <row r="28" spans="1:18" s="11" customFormat="1" ht="15.75" customHeight="1">
      <c r="A28" s="182" t="s">
        <v>154</v>
      </c>
      <c r="B28" s="64">
        <f>'介護保険第一号被保険者データ '!B29</f>
        <v>76375</v>
      </c>
      <c r="C28" s="63">
        <f>'要介護認定データ'!C29</f>
        <v>13645</v>
      </c>
      <c r="D28" s="188">
        <f>C28/B28</f>
        <v>0.17865793780687397</v>
      </c>
      <c r="E28" s="65">
        <v>8350</v>
      </c>
      <c r="F28" s="190">
        <f>E28/C28</f>
        <v>0.611945767680469</v>
      </c>
      <c r="G28" s="63">
        <v>941</v>
      </c>
      <c r="H28" s="188">
        <f>G28/C28</f>
        <v>0.06896299010626603</v>
      </c>
      <c r="I28" s="65">
        <v>700</v>
      </c>
      <c r="J28" s="190">
        <f>I28/C28</f>
        <v>0.05130084279956028</v>
      </c>
      <c r="K28" s="63">
        <v>91</v>
      </c>
      <c r="L28" s="188">
        <f>K28/C28</f>
        <v>0.006669109563942836</v>
      </c>
      <c r="M28" s="65">
        <f t="shared" si="5"/>
        <v>1732</v>
      </c>
      <c r="N28" s="190">
        <f>M28/C28</f>
        <v>0.12693294246976913</v>
      </c>
      <c r="O28" s="187">
        <f>E28+M28</f>
        <v>10082</v>
      </c>
      <c r="P28" s="65">
        <f>C28-O28</f>
        <v>3563</v>
      </c>
      <c r="Q28" s="188">
        <f>P28/C28</f>
        <v>0.2611212898497618</v>
      </c>
      <c r="R28" s="427"/>
    </row>
    <row r="29" spans="1:18" s="11" customFormat="1" ht="15.75" customHeight="1">
      <c r="A29" s="182" t="s">
        <v>29</v>
      </c>
      <c r="B29" s="64">
        <f>'介護保険第一号被保険者データ '!B30</f>
        <v>84624</v>
      </c>
      <c r="C29" s="63">
        <f>'要介護認定データ'!C30</f>
        <v>14823</v>
      </c>
      <c r="D29" s="188">
        <f>C29/B29</f>
        <v>0.17516307430516165</v>
      </c>
      <c r="E29" s="65">
        <v>9624</v>
      </c>
      <c r="F29" s="190">
        <f>E29/C29</f>
        <v>0.6492612831410646</v>
      </c>
      <c r="G29" s="63">
        <v>1045</v>
      </c>
      <c r="H29" s="188">
        <f>G29/C29</f>
        <v>0.07049854955137287</v>
      </c>
      <c r="I29" s="65">
        <v>752</v>
      </c>
      <c r="J29" s="190">
        <f>I29/C29</f>
        <v>0.0507319705862511</v>
      </c>
      <c r="K29" s="63">
        <v>81</v>
      </c>
      <c r="L29" s="188">
        <f>K29/C29</f>
        <v>0.00546448087431694</v>
      </c>
      <c r="M29" s="65">
        <f>G29+I29+K29</f>
        <v>1878</v>
      </c>
      <c r="N29" s="190">
        <f>M29/C29</f>
        <v>0.1266950010119409</v>
      </c>
      <c r="O29" s="187">
        <f>E29+M29</f>
        <v>11502</v>
      </c>
      <c r="P29" s="65">
        <f>C29-O29</f>
        <v>3321</v>
      </c>
      <c r="Q29" s="188">
        <f>P29/C29</f>
        <v>0.22404371584699453</v>
      </c>
      <c r="R29" s="427" t="s">
        <v>363</v>
      </c>
    </row>
    <row r="30" spans="1:18" s="11" customFormat="1" ht="15.75" customHeight="1">
      <c r="A30" s="182" t="s">
        <v>7</v>
      </c>
      <c r="B30" s="64">
        <f>'介護保険第一号被保険者データ '!B31</f>
        <v>56439</v>
      </c>
      <c r="C30" s="63">
        <f>'要介護認定データ'!C31</f>
        <v>8376</v>
      </c>
      <c r="D30" s="188">
        <f t="shared" si="0"/>
        <v>0.1484080157338011</v>
      </c>
      <c r="E30" s="65">
        <v>5730</v>
      </c>
      <c r="F30" s="190">
        <f t="shared" si="1"/>
        <v>0.6840974212034384</v>
      </c>
      <c r="G30" s="63">
        <v>661</v>
      </c>
      <c r="H30" s="188">
        <f t="shared" si="2"/>
        <v>0.07891595033428844</v>
      </c>
      <c r="I30" s="65">
        <v>354</v>
      </c>
      <c r="J30" s="190">
        <f t="shared" si="3"/>
        <v>0.042263610315186245</v>
      </c>
      <c r="K30" s="63">
        <v>57</v>
      </c>
      <c r="L30" s="188">
        <f t="shared" si="4"/>
        <v>0.0068051575931232094</v>
      </c>
      <c r="M30" s="65">
        <f t="shared" si="5"/>
        <v>1072</v>
      </c>
      <c r="N30" s="190">
        <f t="shared" si="6"/>
        <v>0.1279847182425979</v>
      </c>
      <c r="O30" s="187">
        <f t="shared" si="7"/>
        <v>6802</v>
      </c>
      <c r="P30" s="65">
        <f t="shared" si="8"/>
        <v>1574</v>
      </c>
      <c r="Q30" s="188">
        <f t="shared" si="9"/>
        <v>0.1879178605539637</v>
      </c>
      <c r="R30" s="427"/>
    </row>
    <row r="31" spans="1:18" s="11" customFormat="1" ht="15.75" customHeight="1">
      <c r="A31" s="182" t="s">
        <v>30</v>
      </c>
      <c r="B31" s="64">
        <f>'介護保険第一号被保険者データ '!B32</f>
        <v>26846</v>
      </c>
      <c r="C31" s="63">
        <f>'要介護認定データ'!C32</f>
        <v>5053</v>
      </c>
      <c r="D31" s="188">
        <f t="shared" si="0"/>
        <v>0.18822170900692842</v>
      </c>
      <c r="E31" s="65">
        <v>2527</v>
      </c>
      <c r="F31" s="190">
        <f t="shared" si="1"/>
        <v>0.5000989511181476</v>
      </c>
      <c r="G31" s="63">
        <v>364</v>
      </c>
      <c r="H31" s="188">
        <f t="shared" si="2"/>
        <v>0.07203641401147833</v>
      </c>
      <c r="I31" s="65">
        <v>209</v>
      </c>
      <c r="J31" s="190">
        <f t="shared" si="3"/>
        <v>0.04136156738571146</v>
      </c>
      <c r="K31" s="63">
        <v>48</v>
      </c>
      <c r="L31" s="188">
        <f t="shared" si="4"/>
        <v>0.009499307342172967</v>
      </c>
      <c r="M31" s="65">
        <f t="shared" si="5"/>
        <v>621</v>
      </c>
      <c r="N31" s="190">
        <f t="shared" si="6"/>
        <v>0.12289728873936276</v>
      </c>
      <c r="O31" s="187">
        <f t="shared" si="7"/>
        <v>3148</v>
      </c>
      <c r="P31" s="65">
        <f t="shared" si="8"/>
        <v>1905</v>
      </c>
      <c r="Q31" s="188">
        <f t="shared" si="9"/>
        <v>0.3770037601424896</v>
      </c>
      <c r="R31" s="427"/>
    </row>
    <row r="32" spans="1:18" s="11" customFormat="1" ht="15.75" customHeight="1">
      <c r="A32" s="182" t="s">
        <v>31</v>
      </c>
      <c r="B32" s="64">
        <f>'介護保険第一号被保険者データ '!B33</f>
        <v>16834</v>
      </c>
      <c r="C32" s="63">
        <f>'要介護認定データ'!C33</f>
        <v>2505</v>
      </c>
      <c r="D32" s="188">
        <f t="shared" si="0"/>
        <v>0.14880598788166804</v>
      </c>
      <c r="E32" s="65">
        <v>1600</v>
      </c>
      <c r="F32" s="190">
        <f t="shared" si="1"/>
        <v>0.6387225548902196</v>
      </c>
      <c r="G32" s="63">
        <v>220</v>
      </c>
      <c r="H32" s="188">
        <f t="shared" si="2"/>
        <v>0.08782435129740519</v>
      </c>
      <c r="I32" s="65">
        <v>143</v>
      </c>
      <c r="J32" s="190">
        <f t="shared" si="3"/>
        <v>0.057085828343313376</v>
      </c>
      <c r="K32" s="63">
        <v>6</v>
      </c>
      <c r="L32" s="188">
        <f t="shared" si="4"/>
        <v>0.0023952095808383233</v>
      </c>
      <c r="M32" s="65">
        <f t="shared" si="5"/>
        <v>369</v>
      </c>
      <c r="N32" s="190">
        <f t="shared" si="6"/>
        <v>0.1473053892215569</v>
      </c>
      <c r="O32" s="187">
        <f t="shared" si="7"/>
        <v>1969</v>
      </c>
      <c r="P32" s="65">
        <f t="shared" si="8"/>
        <v>536</v>
      </c>
      <c r="Q32" s="188">
        <f t="shared" si="9"/>
        <v>0.21397205588822354</v>
      </c>
      <c r="R32" s="427"/>
    </row>
    <row r="33" spans="1:18" s="11" customFormat="1" ht="15.75" customHeight="1">
      <c r="A33" s="182" t="s">
        <v>32</v>
      </c>
      <c r="B33" s="64">
        <f>'介護保険第一号被保険者データ '!B34</f>
        <v>30134</v>
      </c>
      <c r="C33" s="63">
        <f>'要介護認定データ'!C34</f>
        <v>5121</v>
      </c>
      <c r="D33" s="188">
        <f t="shared" si="0"/>
        <v>0.16994093051038694</v>
      </c>
      <c r="E33" s="65">
        <v>3230</v>
      </c>
      <c r="F33" s="190">
        <f t="shared" si="1"/>
        <v>0.6307361843389963</v>
      </c>
      <c r="G33" s="63">
        <v>417</v>
      </c>
      <c r="H33" s="188">
        <f t="shared" si="2"/>
        <v>0.08142940831868775</v>
      </c>
      <c r="I33" s="65">
        <v>273</v>
      </c>
      <c r="J33" s="190">
        <f t="shared" si="3"/>
        <v>0.053309900410076154</v>
      </c>
      <c r="K33" s="63">
        <v>222</v>
      </c>
      <c r="L33" s="188">
        <f t="shared" si="4"/>
        <v>0.043350908025776215</v>
      </c>
      <c r="M33" s="65">
        <f t="shared" si="5"/>
        <v>912</v>
      </c>
      <c r="N33" s="190">
        <f t="shared" si="6"/>
        <v>0.17809021675454012</v>
      </c>
      <c r="O33" s="187">
        <f t="shared" si="7"/>
        <v>4142</v>
      </c>
      <c r="P33" s="65">
        <f t="shared" si="8"/>
        <v>979</v>
      </c>
      <c r="Q33" s="188">
        <f t="shared" si="9"/>
        <v>0.19117359890646357</v>
      </c>
      <c r="R33" s="427"/>
    </row>
    <row r="34" spans="1:18" s="11" customFormat="1" ht="15.75" customHeight="1">
      <c r="A34" s="182" t="s">
        <v>34</v>
      </c>
      <c r="B34" s="64">
        <f>'介護保険第一号被保険者データ '!B35</f>
        <v>26634</v>
      </c>
      <c r="C34" s="63">
        <f>'要介護認定データ'!C35</f>
        <v>5447</v>
      </c>
      <c r="D34" s="188">
        <f t="shared" si="0"/>
        <v>0.20451302845986333</v>
      </c>
      <c r="E34" s="65">
        <v>3055</v>
      </c>
      <c r="F34" s="190">
        <f t="shared" si="1"/>
        <v>0.5608591885441527</v>
      </c>
      <c r="G34" s="63">
        <v>359</v>
      </c>
      <c r="H34" s="188">
        <f t="shared" si="2"/>
        <v>0.06590783917752892</v>
      </c>
      <c r="I34" s="65">
        <v>253</v>
      </c>
      <c r="J34" s="190">
        <f t="shared" si="3"/>
        <v>0.04644758582706077</v>
      </c>
      <c r="K34" s="63">
        <v>54</v>
      </c>
      <c r="L34" s="188">
        <f t="shared" si="4"/>
        <v>0.009913713970993207</v>
      </c>
      <c r="M34" s="65">
        <f t="shared" si="5"/>
        <v>666</v>
      </c>
      <c r="N34" s="190">
        <f t="shared" si="6"/>
        <v>0.12226913897558289</v>
      </c>
      <c r="O34" s="187">
        <f t="shared" si="7"/>
        <v>3721</v>
      </c>
      <c r="P34" s="65">
        <f t="shared" si="8"/>
        <v>1726</v>
      </c>
      <c r="Q34" s="188">
        <f t="shared" si="9"/>
        <v>0.3168716724802644</v>
      </c>
      <c r="R34" s="427"/>
    </row>
    <row r="35" spans="1:18" s="11" customFormat="1" ht="15.75" customHeight="1">
      <c r="A35" s="182" t="s">
        <v>33</v>
      </c>
      <c r="B35" s="64">
        <f>'介護保険第一号被保険者データ '!B36</f>
        <v>15171</v>
      </c>
      <c r="C35" s="63">
        <f>'要介護認定データ'!C36</f>
        <v>2967</v>
      </c>
      <c r="D35" s="188">
        <f>C35/B35</f>
        <v>0.19557049634170456</v>
      </c>
      <c r="E35" s="65">
        <v>1748</v>
      </c>
      <c r="F35" s="190">
        <f>E35/C35</f>
        <v>0.5891472868217055</v>
      </c>
      <c r="G35" s="63">
        <v>192</v>
      </c>
      <c r="H35" s="188">
        <f>G35/C35</f>
        <v>0.06471183013144591</v>
      </c>
      <c r="I35" s="65">
        <v>117</v>
      </c>
      <c r="J35" s="190">
        <f>I35/C35</f>
        <v>0.03943377148634985</v>
      </c>
      <c r="K35" s="63">
        <v>21</v>
      </c>
      <c r="L35" s="188">
        <f>K35/C35</f>
        <v>0.007077856420626896</v>
      </c>
      <c r="M35" s="65">
        <f>G35+I35+K35</f>
        <v>330</v>
      </c>
      <c r="N35" s="190">
        <f>M35/C35</f>
        <v>0.11122345803842265</v>
      </c>
      <c r="O35" s="187">
        <f>E35+M35</f>
        <v>2078</v>
      </c>
      <c r="P35" s="65">
        <f>C35-O35</f>
        <v>889</v>
      </c>
      <c r="Q35" s="188">
        <f>P35/C35</f>
        <v>0.29962925513987193</v>
      </c>
      <c r="R35" s="427"/>
    </row>
    <row r="36" spans="1:18" s="11" customFormat="1" ht="15.75" customHeight="1">
      <c r="A36" s="182" t="s">
        <v>6</v>
      </c>
      <c r="B36" s="64">
        <f>'介護保険第一号被保険者データ '!B37</f>
        <v>26316</v>
      </c>
      <c r="C36" s="63">
        <f>'要介護認定データ'!C37</f>
        <v>4853</v>
      </c>
      <c r="D36" s="188">
        <f>C36/B36</f>
        <v>0.1844125246998024</v>
      </c>
      <c r="E36" s="65">
        <v>3145</v>
      </c>
      <c r="F36" s="190">
        <f>E36/C36</f>
        <v>0.648052750875747</v>
      </c>
      <c r="G36" s="63">
        <v>446</v>
      </c>
      <c r="H36" s="188">
        <f>G36/C36</f>
        <v>0.091901916340408</v>
      </c>
      <c r="I36" s="65">
        <v>234</v>
      </c>
      <c r="J36" s="190">
        <f>I36/C36</f>
        <v>0.04821759736245621</v>
      </c>
      <c r="K36" s="63">
        <v>20</v>
      </c>
      <c r="L36" s="188">
        <f>K36/C36</f>
        <v>0.0041211621677313005</v>
      </c>
      <c r="M36" s="65">
        <f>G36+I36+K36</f>
        <v>700</v>
      </c>
      <c r="N36" s="190">
        <f>M36/C36</f>
        <v>0.1442406758705955</v>
      </c>
      <c r="O36" s="187">
        <f>E36+M36</f>
        <v>3845</v>
      </c>
      <c r="P36" s="65">
        <f>C36-O36</f>
        <v>1008</v>
      </c>
      <c r="Q36" s="188">
        <f>P36/C36</f>
        <v>0.20770657325365754</v>
      </c>
      <c r="R36" s="427"/>
    </row>
    <row r="37" spans="1:18" s="11" customFormat="1" ht="15.75" customHeight="1">
      <c r="A37" s="182" t="s">
        <v>35</v>
      </c>
      <c r="B37" s="64">
        <f>'介護保険第一号被保険者データ '!B38</f>
        <v>27967</v>
      </c>
      <c r="C37" s="63">
        <f>'要介護認定データ'!C38</f>
        <v>5361</v>
      </c>
      <c r="D37" s="188">
        <f t="shared" si="0"/>
        <v>0.19169020631458505</v>
      </c>
      <c r="E37" s="65">
        <v>3116</v>
      </c>
      <c r="F37" s="190">
        <f t="shared" si="1"/>
        <v>0.5812348442454766</v>
      </c>
      <c r="G37" s="63">
        <v>363</v>
      </c>
      <c r="H37" s="188">
        <f t="shared" si="2"/>
        <v>0.06771124790151091</v>
      </c>
      <c r="I37" s="65">
        <v>272</v>
      </c>
      <c r="J37" s="190">
        <f t="shared" si="3"/>
        <v>0.05073680283529192</v>
      </c>
      <c r="K37" s="63">
        <v>35</v>
      </c>
      <c r="L37" s="188">
        <f t="shared" si="4"/>
        <v>0.006528632717776534</v>
      </c>
      <c r="M37" s="65">
        <f t="shared" si="5"/>
        <v>670</v>
      </c>
      <c r="N37" s="190">
        <f t="shared" si="6"/>
        <v>0.12497668345457937</v>
      </c>
      <c r="O37" s="187">
        <f t="shared" si="7"/>
        <v>3786</v>
      </c>
      <c r="P37" s="65">
        <f t="shared" si="8"/>
        <v>1575</v>
      </c>
      <c r="Q37" s="188">
        <f t="shared" si="9"/>
        <v>0.29378847229994404</v>
      </c>
      <c r="R37" s="427"/>
    </row>
    <row r="38" spans="1:18" s="11" customFormat="1" ht="15.75" customHeight="1">
      <c r="A38" s="182" t="s">
        <v>36</v>
      </c>
      <c r="B38" s="64">
        <f>'介護保険第一号被保険者データ '!B39</f>
        <v>12435</v>
      </c>
      <c r="C38" s="63">
        <f>'要介護認定データ'!C39</f>
        <v>2220</v>
      </c>
      <c r="D38" s="188">
        <f t="shared" si="0"/>
        <v>0.17852834740651388</v>
      </c>
      <c r="E38" s="65">
        <v>1380</v>
      </c>
      <c r="F38" s="190">
        <f t="shared" si="1"/>
        <v>0.6216216216216216</v>
      </c>
      <c r="G38" s="63">
        <v>167</v>
      </c>
      <c r="H38" s="188">
        <f t="shared" si="2"/>
        <v>0.07522522522522522</v>
      </c>
      <c r="I38" s="65">
        <v>115</v>
      </c>
      <c r="J38" s="190">
        <f t="shared" si="3"/>
        <v>0.0518018018018018</v>
      </c>
      <c r="K38" s="63">
        <v>7</v>
      </c>
      <c r="L38" s="188">
        <f t="shared" si="4"/>
        <v>0.003153153153153153</v>
      </c>
      <c r="M38" s="65">
        <f t="shared" si="5"/>
        <v>289</v>
      </c>
      <c r="N38" s="190">
        <f t="shared" si="6"/>
        <v>0.13018018018018018</v>
      </c>
      <c r="O38" s="187">
        <f t="shared" si="7"/>
        <v>1669</v>
      </c>
      <c r="P38" s="65">
        <f t="shared" si="8"/>
        <v>551</v>
      </c>
      <c r="Q38" s="188">
        <f t="shared" si="9"/>
        <v>0.2481981981981982</v>
      </c>
      <c r="R38" s="427"/>
    </row>
    <row r="39" spans="1:18" s="11" customFormat="1" ht="15.75" customHeight="1">
      <c r="A39" s="182" t="s">
        <v>20</v>
      </c>
      <c r="B39" s="64">
        <f>'介護保険第一号被保険者データ '!B40</f>
        <v>4073</v>
      </c>
      <c r="C39" s="63">
        <f>'要介護認定データ'!C40</f>
        <v>697</v>
      </c>
      <c r="D39" s="188">
        <f>C39/B39</f>
        <v>0.17112693346427696</v>
      </c>
      <c r="E39" s="65">
        <v>408</v>
      </c>
      <c r="F39" s="190">
        <f>E39/C39</f>
        <v>0.5853658536585366</v>
      </c>
      <c r="G39" s="63">
        <v>95</v>
      </c>
      <c r="H39" s="188">
        <f>G39/C39</f>
        <v>0.13629842180774748</v>
      </c>
      <c r="I39" s="65">
        <v>41</v>
      </c>
      <c r="J39" s="190">
        <f>I39/C39</f>
        <v>0.058823529411764705</v>
      </c>
      <c r="K39" s="63">
        <v>1</v>
      </c>
      <c r="L39" s="188">
        <f>K39/C39</f>
        <v>0.0014347202295552368</v>
      </c>
      <c r="M39" s="65">
        <f>G39+I39+K39</f>
        <v>137</v>
      </c>
      <c r="N39" s="190">
        <f>M39/C39</f>
        <v>0.19655667144906744</v>
      </c>
      <c r="O39" s="187">
        <f>E39+M39</f>
        <v>545</v>
      </c>
      <c r="P39" s="65">
        <f>C39-O39</f>
        <v>152</v>
      </c>
      <c r="Q39" s="188">
        <f>P39/C39</f>
        <v>0.21807747489239598</v>
      </c>
      <c r="R39" s="427"/>
    </row>
    <row r="40" spans="1:18" s="11" customFormat="1" ht="15.75" customHeight="1">
      <c r="A40" s="182" t="s">
        <v>19</v>
      </c>
      <c r="B40" s="64">
        <f>'介護保険第一号被保険者データ '!B41</f>
        <v>2964</v>
      </c>
      <c r="C40" s="63">
        <f>'要介護認定データ'!C41</f>
        <v>434</v>
      </c>
      <c r="D40" s="188">
        <f t="shared" si="0"/>
        <v>0.14642375168690958</v>
      </c>
      <c r="E40" s="65">
        <v>298</v>
      </c>
      <c r="F40" s="190">
        <f t="shared" si="1"/>
        <v>0.6866359447004609</v>
      </c>
      <c r="G40" s="63">
        <v>51</v>
      </c>
      <c r="H40" s="188">
        <f t="shared" si="2"/>
        <v>0.1175115207373272</v>
      </c>
      <c r="I40" s="65">
        <v>26</v>
      </c>
      <c r="J40" s="190">
        <f t="shared" si="3"/>
        <v>0.059907834101382486</v>
      </c>
      <c r="K40" s="63">
        <v>0</v>
      </c>
      <c r="L40" s="188">
        <f t="shared" si="4"/>
        <v>0</v>
      </c>
      <c r="M40" s="65">
        <f t="shared" si="5"/>
        <v>77</v>
      </c>
      <c r="N40" s="190">
        <f t="shared" si="6"/>
        <v>0.1774193548387097</v>
      </c>
      <c r="O40" s="187">
        <f t="shared" si="7"/>
        <v>375</v>
      </c>
      <c r="P40" s="65">
        <f t="shared" si="8"/>
        <v>59</v>
      </c>
      <c r="Q40" s="188">
        <f t="shared" si="9"/>
        <v>0.1359447004608295</v>
      </c>
      <c r="R40" s="427"/>
    </row>
    <row r="41" spans="1:18" s="11" customFormat="1" ht="15.75" customHeight="1">
      <c r="A41" s="182" t="s">
        <v>37</v>
      </c>
      <c r="B41" s="64">
        <f>'介護保険第一号被保険者データ '!B42</f>
        <v>1905</v>
      </c>
      <c r="C41" s="63">
        <f>'要介護認定データ'!C42</f>
        <v>270</v>
      </c>
      <c r="D41" s="188">
        <f>C41/B41</f>
        <v>0.14173228346456693</v>
      </c>
      <c r="E41" s="65">
        <v>170</v>
      </c>
      <c r="F41" s="190">
        <f>E41/C41</f>
        <v>0.6296296296296297</v>
      </c>
      <c r="G41" s="63">
        <v>60</v>
      </c>
      <c r="H41" s="188">
        <f>G41/C41</f>
        <v>0.2222222222222222</v>
      </c>
      <c r="I41" s="65">
        <v>18</v>
      </c>
      <c r="J41" s="190">
        <f>I41/C41</f>
        <v>0.06666666666666667</v>
      </c>
      <c r="K41" s="63">
        <v>2</v>
      </c>
      <c r="L41" s="188">
        <f>K41/C41</f>
        <v>0.007407407407407408</v>
      </c>
      <c r="M41" s="65">
        <f>G41+I41+K41</f>
        <v>80</v>
      </c>
      <c r="N41" s="190">
        <f>M41/C41</f>
        <v>0.2962962962962963</v>
      </c>
      <c r="O41" s="187">
        <f>E41+M41</f>
        <v>250</v>
      </c>
      <c r="P41" s="65">
        <f>C41-O41</f>
        <v>20</v>
      </c>
      <c r="Q41" s="188">
        <f>P41/C41</f>
        <v>0.07407407407407407</v>
      </c>
      <c r="R41" s="427"/>
    </row>
    <row r="42" spans="1:18" s="11" customFormat="1" ht="15.75" customHeight="1">
      <c r="A42" s="182" t="s">
        <v>11</v>
      </c>
      <c r="B42" s="64">
        <f>'介護保険第一号被保険者データ '!B43</f>
        <v>113860</v>
      </c>
      <c r="C42" s="63">
        <f>'要介護認定データ'!C43</f>
        <v>21731</v>
      </c>
      <c r="D42" s="188">
        <f t="shared" si="0"/>
        <v>0.19085719304408924</v>
      </c>
      <c r="E42" s="65">
        <v>13575</v>
      </c>
      <c r="F42" s="190">
        <f t="shared" si="1"/>
        <v>0.6246836316782477</v>
      </c>
      <c r="G42" s="63">
        <v>1519</v>
      </c>
      <c r="H42" s="188">
        <f t="shared" si="2"/>
        <v>0.06990014265335236</v>
      </c>
      <c r="I42" s="65">
        <v>1060</v>
      </c>
      <c r="J42" s="190">
        <f t="shared" si="3"/>
        <v>0.04877824306290553</v>
      </c>
      <c r="K42" s="63">
        <v>277</v>
      </c>
      <c r="L42" s="188">
        <f t="shared" si="4"/>
        <v>0.012746767290966821</v>
      </c>
      <c r="M42" s="65">
        <f t="shared" si="5"/>
        <v>2856</v>
      </c>
      <c r="N42" s="190">
        <f t="shared" si="6"/>
        <v>0.1314251530072247</v>
      </c>
      <c r="O42" s="187">
        <f t="shared" si="7"/>
        <v>16431</v>
      </c>
      <c r="P42" s="65">
        <f t="shared" si="8"/>
        <v>5300</v>
      </c>
      <c r="Q42" s="188">
        <f t="shared" si="9"/>
        <v>0.24389121531452762</v>
      </c>
      <c r="R42" s="427"/>
    </row>
    <row r="43" spans="1:18" s="11" customFormat="1" ht="15.75" customHeight="1">
      <c r="A43" s="182" t="s">
        <v>38</v>
      </c>
      <c r="B43" s="64">
        <f>'介護保険第一号被保険者データ '!B44</f>
        <v>62460</v>
      </c>
      <c r="C43" s="63">
        <f>'要介護認定データ'!C44</f>
        <v>11212</v>
      </c>
      <c r="D43" s="188">
        <f t="shared" si="0"/>
        <v>0.17950688440601986</v>
      </c>
      <c r="E43" s="65">
        <v>6767</v>
      </c>
      <c r="F43" s="190">
        <f t="shared" si="1"/>
        <v>0.6035497681056011</v>
      </c>
      <c r="G43" s="63">
        <v>877</v>
      </c>
      <c r="H43" s="188">
        <f t="shared" si="2"/>
        <v>0.078219764537995</v>
      </c>
      <c r="I43" s="65">
        <v>446</v>
      </c>
      <c r="J43" s="190">
        <f t="shared" si="3"/>
        <v>0.03977880841955048</v>
      </c>
      <c r="K43" s="63">
        <v>145</v>
      </c>
      <c r="L43" s="188">
        <f t="shared" si="4"/>
        <v>0.012932572244024259</v>
      </c>
      <c r="M43" s="65">
        <f t="shared" si="5"/>
        <v>1468</v>
      </c>
      <c r="N43" s="190">
        <f t="shared" si="6"/>
        <v>0.13093114520156976</v>
      </c>
      <c r="O43" s="187">
        <f t="shared" si="7"/>
        <v>8235</v>
      </c>
      <c r="P43" s="65">
        <f t="shared" si="8"/>
        <v>2977</v>
      </c>
      <c r="Q43" s="188">
        <f t="shared" si="9"/>
        <v>0.2655190866928291</v>
      </c>
      <c r="R43" s="427"/>
    </row>
    <row r="44" spans="1:18" s="11" customFormat="1" ht="15.75" customHeight="1" thickBot="1">
      <c r="A44" s="352" t="s">
        <v>39</v>
      </c>
      <c r="B44" s="388">
        <f>'介護保険第一号被保険者データ '!B45</f>
        <v>16078</v>
      </c>
      <c r="C44" s="358">
        <f>'要介護認定データ'!C45</f>
        <v>3414</v>
      </c>
      <c r="D44" s="359">
        <f>C44/B44</f>
        <v>0.21233984326408759</v>
      </c>
      <c r="E44" s="367">
        <v>1768</v>
      </c>
      <c r="F44" s="361">
        <f>E44/C44</f>
        <v>0.517867603983597</v>
      </c>
      <c r="G44" s="358">
        <v>264</v>
      </c>
      <c r="H44" s="359">
        <f>G44/C44</f>
        <v>0.0773286467486819</v>
      </c>
      <c r="I44" s="367">
        <v>176</v>
      </c>
      <c r="J44" s="361">
        <f>I44/C44</f>
        <v>0.051552431165787935</v>
      </c>
      <c r="K44" s="358">
        <v>42</v>
      </c>
      <c r="L44" s="359">
        <f>K44/C44</f>
        <v>0.012302284710017574</v>
      </c>
      <c r="M44" s="367">
        <f>G44+I44+K44</f>
        <v>482</v>
      </c>
      <c r="N44" s="361">
        <f>M44/C44</f>
        <v>0.1411833626244874</v>
      </c>
      <c r="O44" s="357">
        <f>E44+M44</f>
        <v>2250</v>
      </c>
      <c r="P44" s="367">
        <f>C44-O44</f>
        <v>1164</v>
      </c>
      <c r="Q44" s="359">
        <f>P44/C44</f>
        <v>0.3409490333919156</v>
      </c>
      <c r="R44" s="427"/>
    </row>
    <row r="45" spans="1:17" ht="24" customHeight="1" thickBot="1">
      <c r="A45" s="79" t="s">
        <v>208</v>
      </c>
      <c r="B45" s="132">
        <f>SUM(B4:B44)</f>
        <v>1954818</v>
      </c>
      <c r="C45" s="90">
        <f>SUM(C4:C44)</f>
        <v>375870</v>
      </c>
      <c r="D45" s="91">
        <f t="shared" si="0"/>
        <v>0.19227876968597588</v>
      </c>
      <c r="E45" s="81">
        <f>SUM(E4:E44)</f>
        <v>234448</v>
      </c>
      <c r="F45" s="95">
        <f t="shared" si="1"/>
        <v>0.6237475722989332</v>
      </c>
      <c r="G45" s="90">
        <f>SUM(G4:G44)</f>
        <v>26154</v>
      </c>
      <c r="H45" s="96">
        <f t="shared" si="2"/>
        <v>0.06958256844121638</v>
      </c>
      <c r="I45" s="81">
        <f>SUM(I4:I44)</f>
        <v>17357</v>
      </c>
      <c r="J45" s="95">
        <f t="shared" si="3"/>
        <v>0.046178199909543194</v>
      </c>
      <c r="K45" s="90">
        <f>SUM(K4:K44)</f>
        <v>3614</v>
      </c>
      <c r="L45" s="96">
        <f t="shared" si="4"/>
        <v>0.009615026471918482</v>
      </c>
      <c r="M45" s="19">
        <f t="shared" si="5"/>
        <v>47125</v>
      </c>
      <c r="N45" s="86">
        <f t="shared" si="6"/>
        <v>0.12537579482267805</v>
      </c>
      <c r="O45" s="136">
        <f t="shared" si="7"/>
        <v>281573</v>
      </c>
      <c r="P45" s="19">
        <f t="shared" si="8"/>
        <v>94297</v>
      </c>
      <c r="Q45" s="91">
        <f t="shared" si="9"/>
        <v>0.2508766328783888</v>
      </c>
    </row>
    <row r="46" spans="1:16" ht="24" customHeight="1">
      <c r="A46" s="7"/>
      <c r="B46" s="29"/>
      <c r="C46" s="68"/>
      <c r="D46" s="68"/>
      <c r="E46" s="68"/>
      <c r="F46" s="1"/>
      <c r="G46" s="1"/>
      <c r="P46" s="11"/>
    </row>
    <row r="47" spans="1:16" ht="24" customHeight="1">
      <c r="A47" s="7"/>
      <c r="B47" s="8"/>
      <c r="C47" s="1"/>
      <c r="D47" s="1"/>
      <c r="F47" s="11"/>
      <c r="P47" s="11"/>
    </row>
    <row r="48" spans="1:16" ht="18.75">
      <c r="A48" s="1"/>
      <c r="B48" s="1"/>
      <c r="C48" s="1"/>
      <c r="D48" s="1"/>
      <c r="F48" s="11"/>
      <c r="P48" s="11"/>
    </row>
    <row r="49" spans="1:16" ht="18.75">
      <c r="A49" s="1"/>
      <c r="B49" s="1"/>
      <c r="C49" s="1"/>
      <c r="D49" s="1"/>
      <c r="F49" s="11"/>
      <c r="P49" s="11"/>
    </row>
    <row r="50" spans="1:16" ht="18.75">
      <c r="A50" s="1"/>
      <c r="B50" s="1"/>
      <c r="C50" s="1"/>
      <c r="D50" s="1"/>
      <c r="F50" s="11"/>
      <c r="P50" s="11"/>
    </row>
    <row r="51" spans="1:16" ht="18.75">
      <c r="A51" s="1"/>
      <c r="B51" s="1"/>
      <c r="C51" s="1"/>
      <c r="D51" s="1"/>
      <c r="F51" s="11"/>
      <c r="P51" s="11"/>
    </row>
    <row r="52" spans="1:16" ht="18.75">
      <c r="A52" s="1"/>
      <c r="B52" s="1"/>
      <c r="C52" s="1"/>
      <c r="D52" s="1"/>
      <c r="F52" s="11"/>
      <c r="P52" s="11"/>
    </row>
    <row r="53" spans="1:16" ht="18.75">
      <c r="A53" s="1"/>
      <c r="B53" s="1"/>
      <c r="C53" s="1"/>
      <c r="D53" s="1"/>
      <c r="F53" s="11"/>
      <c r="P53" s="11"/>
    </row>
    <row r="54" spans="1:16" ht="18.75">
      <c r="A54" s="1"/>
      <c r="B54" s="1"/>
      <c r="C54" s="1"/>
      <c r="D54" s="1"/>
      <c r="F54" s="11"/>
      <c r="P54" s="11"/>
    </row>
    <row r="55" spans="1:16" ht="18.75">
      <c r="A55" s="1"/>
      <c r="B55" s="1"/>
      <c r="C55" s="1"/>
      <c r="D55" s="1"/>
      <c r="P55" s="1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2:4" ht="18.75">
      <c r="B61" s="1"/>
      <c r="C61" s="1"/>
      <c r="D61" s="1"/>
    </row>
    <row r="62" spans="2:4" ht="18.75">
      <c r="B62" s="1"/>
      <c r="C62" s="1"/>
      <c r="D62" s="1"/>
    </row>
    <row r="63" spans="2:4" ht="18.75">
      <c r="B63" s="1"/>
      <c r="C63" s="1"/>
      <c r="D63" s="1"/>
    </row>
    <row r="64" spans="2:4" ht="18.75">
      <c r="B64" s="1"/>
      <c r="C64" s="1"/>
      <c r="D64" s="1"/>
    </row>
    <row r="65" spans="2:4" ht="18.75">
      <c r="B65" s="1"/>
      <c r="C65" s="1"/>
      <c r="D65" s="1"/>
    </row>
    <row r="66" spans="2:4" ht="18.75">
      <c r="B66" s="1"/>
      <c r="C66" s="1"/>
      <c r="D66" s="1"/>
    </row>
    <row r="67" spans="2:4" ht="18.75">
      <c r="B67" s="1"/>
      <c r="C67" s="1"/>
      <c r="D67" s="1"/>
    </row>
    <row r="68" spans="2:4" ht="18.75">
      <c r="B68" s="1"/>
      <c r="C68" s="1"/>
      <c r="D68" s="1"/>
    </row>
    <row r="69" spans="2:4" ht="18.75">
      <c r="B69" s="1"/>
      <c r="C69" s="1"/>
      <c r="D69" s="1"/>
    </row>
    <row r="70" spans="2:4" ht="18.75">
      <c r="B70" s="1"/>
      <c r="C70" s="1"/>
      <c r="D70" s="1"/>
    </row>
    <row r="71" spans="2:4" ht="18.75">
      <c r="B71" s="1"/>
      <c r="C71" s="1"/>
      <c r="D71" s="1"/>
    </row>
    <row r="72" spans="2:4" ht="18.75">
      <c r="B72" s="1"/>
      <c r="C72" s="1"/>
      <c r="D72" s="1"/>
    </row>
    <row r="73" spans="2:4" ht="18.75">
      <c r="B73" s="1"/>
      <c r="C73" s="1"/>
      <c r="D73" s="1"/>
    </row>
    <row r="74" spans="2:4" ht="18.75">
      <c r="B74" s="1"/>
      <c r="C74" s="1"/>
      <c r="D74" s="1"/>
    </row>
    <row r="75" spans="2:4" ht="18.75">
      <c r="B75" s="1"/>
      <c r="C75" s="1"/>
      <c r="D75" s="1"/>
    </row>
    <row r="76" spans="2:4" ht="18.75">
      <c r="B76" s="1"/>
      <c r="C76" s="1"/>
      <c r="D76" s="1"/>
    </row>
    <row r="77" spans="2:4" ht="18.75">
      <c r="B77" s="1"/>
      <c r="C77" s="1"/>
      <c r="D77" s="1"/>
    </row>
    <row r="78" spans="2:4" ht="18.75">
      <c r="B78" s="1"/>
      <c r="C78" s="1"/>
      <c r="D78" s="1"/>
    </row>
    <row r="79" spans="2:4" ht="18.75">
      <c r="B79" s="1"/>
      <c r="C79" s="1"/>
      <c r="D79" s="1"/>
    </row>
    <row r="80" spans="2:4" ht="18.75">
      <c r="B80" s="1"/>
      <c r="C80" s="1"/>
      <c r="D80" s="1"/>
    </row>
    <row r="81" spans="2:4" ht="18.75">
      <c r="B81" s="1"/>
      <c r="C81" s="1"/>
      <c r="D81" s="1"/>
    </row>
    <row r="82" spans="2:4" ht="18.75">
      <c r="B82" s="1"/>
      <c r="C82" s="1"/>
      <c r="D82" s="1"/>
    </row>
    <row r="83" spans="2:4" ht="18.75">
      <c r="B83" s="1"/>
      <c r="C83" s="1"/>
      <c r="D83" s="1"/>
    </row>
    <row r="84" spans="2:4" ht="18.75">
      <c r="B84" s="1"/>
      <c r="C84" s="1"/>
      <c r="D84" s="1"/>
    </row>
    <row r="85" spans="2:4" ht="18.75">
      <c r="B85" s="1"/>
      <c r="C85" s="1"/>
      <c r="D85" s="1"/>
    </row>
    <row r="86" spans="2:4" ht="18.75">
      <c r="B86" s="1"/>
      <c r="C86" s="1"/>
      <c r="D86" s="1"/>
    </row>
    <row r="87" spans="2:4" ht="18.75">
      <c r="B87" s="1"/>
      <c r="C87" s="1"/>
      <c r="D87" s="1"/>
    </row>
    <row r="88" spans="2:4" ht="18.75">
      <c r="B88" s="1"/>
      <c r="C88" s="1"/>
      <c r="D88" s="1"/>
    </row>
    <row r="89" spans="2:4" ht="18.75">
      <c r="B89" s="1"/>
      <c r="C89" s="1"/>
      <c r="D89" s="1"/>
    </row>
    <row r="90" spans="2:4" ht="18.75">
      <c r="B90" s="1"/>
      <c r="C90" s="1"/>
      <c r="D90" s="1"/>
    </row>
    <row r="91" spans="2:4" ht="18.75">
      <c r="B91" s="1"/>
      <c r="C91" s="1"/>
      <c r="D91" s="1"/>
    </row>
    <row r="92" spans="2:4" ht="18.75">
      <c r="B92" s="1"/>
      <c r="C92" s="1"/>
      <c r="D92" s="1"/>
    </row>
    <row r="93" spans="2:4" ht="18.75">
      <c r="B93" s="1"/>
      <c r="C93" s="1"/>
      <c r="D93" s="1"/>
    </row>
    <row r="94" spans="2:4" ht="18.75">
      <c r="B94" s="1"/>
      <c r="C94" s="1"/>
      <c r="D94" s="1"/>
    </row>
    <row r="95" spans="2:4" ht="18.75">
      <c r="B95" s="1"/>
      <c r="C95" s="1"/>
      <c r="D95" s="1"/>
    </row>
    <row r="96" spans="2:4" ht="18.75">
      <c r="B96" s="1"/>
      <c r="C96" s="1"/>
      <c r="D96" s="1"/>
    </row>
    <row r="97" spans="2:4" ht="18.75">
      <c r="B97" s="1"/>
      <c r="C97" s="1"/>
      <c r="D97" s="1"/>
    </row>
    <row r="98" spans="2:4" ht="18.75">
      <c r="B98" s="1"/>
      <c r="C98" s="1"/>
      <c r="D98" s="1"/>
    </row>
    <row r="99" spans="2:4" ht="18.75">
      <c r="B99" s="1"/>
      <c r="C99" s="1"/>
      <c r="D99" s="1"/>
    </row>
    <row r="100" spans="2:4" ht="18.75">
      <c r="B100" s="1"/>
      <c r="C100" s="1"/>
      <c r="D100" s="1"/>
    </row>
    <row r="101" spans="2:4" ht="18.75">
      <c r="B101" s="1"/>
      <c r="C101" s="1"/>
      <c r="D101" s="1"/>
    </row>
    <row r="102" spans="2:4" ht="18.75">
      <c r="B102" s="1"/>
      <c r="C102" s="1"/>
      <c r="D102" s="1"/>
    </row>
    <row r="103" spans="2:4" ht="18.75">
      <c r="B103" s="1"/>
      <c r="C103" s="1"/>
      <c r="D103" s="1"/>
    </row>
    <row r="104" spans="2:4" ht="18.75">
      <c r="B104" s="1"/>
      <c r="C104" s="1"/>
      <c r="D104" s="1"/>
    </row>
    <row r="105" spans="2:4" ht="18.75">
      <c r="B105" s="1"/>
      <c r="C105" s="1"/>
      <c r="D105" s="1"/>
    </row>
    <row r="106" spans="2:4" ht="18.75">
      <c r="B106" s="1"/>
      <c r="C106" s="1"/>
      <c r="D106" s="1"/>
    </row>
    <row r="107" spans="2:4" ht="18.75">
      <c r="B107" s="1"/>
      <c r="C107" s="1"/>
      <c r="D107" s="1"/>
    </row>
    <row r="108" spans="2:4" ht="18.75">
      <c r="B108" s="1"/>
      <c r="C108" s="1"/>
      <c r="D108" s="1"/>
    </row>
    <row r="109" spans="2:4" ht="18.75">
      <c r="B109" s="1"/>
      <c r="C109" s="1"/>
      <c r="D109" s="1"/>
    </row>
    <row r="110" spans="2:4" ht="18.75">
      <c r="B110" s="1"/>
      <c r="C110" s="1"/>
      <c r="D110" s="1"/>
    </row>
    <row r="111" spans="2:4" ht="18.75">
      <c r="B111" s="1"/>
      <c r="C111" s="1"/>
      <c r="D111" s="1"/>
    </row>
    <row r="112" spans="2:4" ht="18.75">
      <c r="B112" s="1"/>
      <c r="C112" s="1"/>
      <c r="D112" s="1"/>
    </row>
    <row r="113" spans="2:4" ht="18.75">
      <c r="B113" s="1"/>
      <c r="C113" s="1"/>
      <c r="D113" s="1"/>
    </row>
    <row r="114" spans="2:4" ht="18.75">
      <c r="B114" s="1"/>
      <c r="C114" s="1"/>
      <c r="D114" s="1"/>
    </row>
    <row r="115" spans="2:4" ht="18.75">
      <c r="B115" s="1"/>
      <c r="C115" s="1"/>
      <c r="D115" s="1"/>
    </row>
    <row r="116" spans="2:4" ht="18.75">
      <c r="B116" s="1"/>
      <c r="C116" s="1"/>
      <c r="D116" s="1"/>
    </row>
    <row r="117" spans="2:4" ht="18.75">
      <c r="B117" s="1"/>
      <c r="C117" s="1"/>
      <c r="D117" s="1"/>
    </row>
    <row r="118" spans="2:4" ht="18.75">
      <c r="B118" s="1"/>
      <c r="C118" s="1"/>
      <c r="D118" s="1"/>
    </row>
    <row r="119" spans="2:4" ht="18.75">
      <c r="B119" s="1"/>
      <c r="C119" s="1"/>
      <c r="D119" s="1"/>
    </row>
    <row r="120" spans="2:4" ht="18.75">
      <c r="B120" s="1"/>
      <c r="C120" s="1"/>
      <c r="D120" s="1"/>
    </row>
    <row r="121" spans="2:4" ht="18.75">
      <c r="B121" s="1"/>
      <c r="C121" s="1"/>
      <c r="D121" s="1"/>
    </row>
    <row r="122" spans="2:4" ht="18.75">
      <c r="B122" s="1"/>
      <c r="C122" s="1"/>
      <c r="D122" s="1"/>
    </row>
    <row r="123" spans="2:4" ht="18.75">
      <c r="B123" s="1"/>
      <c r="C123" s="1"/>
      <c r="D123" s="1"/>
    </row>
    <row r="124" spans="2:4" ht="18.75">
      <c r="B124" s="1"/>
      <c r="C124" s="1"/>
      <c r="D124" s="1"/>
    </row>
    <row r="125" spans="2:4" ht="18.75">
      <c r="B125" s="1"/>
      <c r="C125" s="1"/>
      <c r="D125" s="1"/>
    </row>
    <row r="126" spans="2:4" ht="18.75">
      <c r="B126" s="1"/>
      <c r="C126" s="1"/>
      <c r="D126" s="1"/>
    </row>
    <row r="127" spans="2:4" ht="18.75">
      <c r="B127" s="1"/>
      <c r="C127" s="1"/>
      <c r="D127" s="1"/>
    </row>
    <row r="128" spans="2:4" ht="18.75">
      <c r="B128" s="1"/>
      <c r="C128" s="1"/>
      <c r="D128" s="1"/>
    </row>
    <row r="129" spans="2:4" ht="18.75">
      <c r="B129" s="1"/>
      <c r="C129" s="1"/>
      <c r="D129" s="1"/>
    </row>
    <row r="130" spans="2:4" ht="18.75">
      <c r="B130" s="1"/>
      <c r="C130" s="1"/>
      <c r="D130" s="1"/>
    </row>
    <row r="131" spans="2:4" ht="18.75">
      <c r="B131" s="1"/>
      <c r="C131" s="1"/>
      <c r="D131" s="1"/>
    </row>
    <row r="132" spans="2:4" ht="18.75">
      <c r="B132" s="1"/>
      <c r="C132" s="1"/>
      <c r="D132" s="1"/>
    </row>
    <row r="133" spans="2:4" ht="18.75">
      <c r="B133" s="1"/>
      <c r="C133" s="1"/>
      <c r="D133" s="1"/>
    </row>
    <row r="134" spans="2:4" ht="18.75">
      <c r="B134" s="1"/>
      <c r="C134" s="1"/>
      <c r="D134" s="1"/>
    </row>
    <row r="135" spans="2:4" ht="18.75">
      <c r="B135" s="1"/>
      <c r="C135" s="1"/>
      <c r="D135" s="1"/>
    </row>
    <row r="136" spans="2:4" ht="18.75">
      <c r="B136" s="1"/>
      <c r="C136" s="1"/>
      <c r="D136" s="1"/>
    </row>
    <row r="137" spans="2:4" ht="18.75">
      <c r="B137" s="1"/>
      <c r="C137" s="1"/>
      <c r="D137" s="1"/>
    </row>
    <row r="138" spans="2:4" ht="18.75">
      <c r="B138" s="1"/>
      <c r="C138" s="1"/>
      <c r="D138" s="1"/>
    </row>
    <row r="139" spans="2:4" ht="18.75">
      <c r="B139" s="1"/>
      <c r="C139" s="1"/>
      <c r="D139" s="1"/>
    </row>
    <row r="140" spans="2:4" ht="18.75">
      <c r="B140" s="1"/>
      <c r="C140" s="1"/>
      <c r="D140" s="1"/>
    </row>
    <row r="141" spans="2:4" ht="18.75">
      <c r="B141" s="1"/>
      <c r="C141" s="1"/>
      <c r="D141" s="1"/>
    </row>
    <row r="142" spans="2:4" ht="18.75">
      <c r="B142" s="1"/>
      <c r="C142" s="1"/>
      <c r="D142" s="1"/>
    </row>
    <row r="143" spans="2:4" ht="18.75">
      <c r="B143" s="1"/>
      <c r="C143" s="1"/>
      <c r="D143" s="1"/>
    </row>
    <row r="144" spans="2:4" ht="18.75">
      <c r="B144" s="1"/>
      <c r="C144" s="1"/>
      <c r="D144" s="1"/>
    </row>
    <row r="145" spans="2:4" ht="18.75">
      <c r="B145" s="1"/>
      <c r="C145" s="1"/>
      <c r="D145" s="1"/>
    </row>
    <row r="146" spans="2:4" ht="18.75">
      <c r="B146" s="1"/>
      <c r="C146" s="1"/>
      <c r="D146" s="1"/>
    </row>
    <row r="147" spans="2:4" ht="18.75">
      <c r="B147" s="1"/>
      <c r="C147" s="1"/>
      <c r="D147" s="1"/>
    </row>
    <row r="148" spans="2:4" ht="18.75">
      <c r="B148" s="1"/>
      <c r="C148" s="1"/>
      <c r="D148" s="1"/>
    </row>
    <row r="149" spans="2:4" ht="18.75">
      <c r="B149" s="1"/>
      <c r="C149" s="1"/>
      <c r="D149" s="1"/>
    </row>
    <row r="150" spans="2:4" ht="18.75">
      <c r="B150" s="1"/>
      <c r="C150" s="1"/>
      <c r="D150" s="1"/>
    </row>
    <row r="151" spans="2:4" ht="18.75">
      <c r="B151" s="1"/>
      <c r="C151" s="1"/>
      <c r="D151" s="1"/>
    </row>
    <row r="152" spans="2:4" ht="18.75">
      <c r="B152" s="1"/>
      <c r="C152" s="1"/>
      <c r="D152" s="1"/>
    </row>
    <row r="153" spans="2:4" ht="18.75">
      <c r="B153" s="1"/>
      <c r="C153" s="1"/>
      <c r="D153" s="1"/>
    </row>
    <row r="154" spans="2:4" ht="18.75">
      <c r="B154" s="1"/>
      <c r="C154" s="1"/>
      <c r="D154" s="1"/>
    </row>
    <row r="155" spans="2:4" ht="18.75">
      <c r="B155" s="1"/>
      <c r="C155" s="1"/>
      <c r="D155" s="1"/>
    </row>
    <row r="156" spans="2:4" ht="18.75">
      <c r="B156" s="1"/>
      <c r="C156" s="1"/>
      <c r="D156" s="1"/>
    </row>
    <row r="157" spans="2:4" ht="18.75">
      <c r="B157" s="1"/>
      <c r="C157" s="1"/>
      <c r="D157" s="1"/>
    </row>
    <row r="158" spans="2:4" ht="18.75">
      <c r="B158" s="1"/>
      <c r="C158" s="1"/>
      <c r="D158" s="1"/>
    </row>
    <row r="159" spans="2:4" ht="18.75">
      <c r="B159" s="1"/>
      <c r="C159" s="1"/>
      <c r="D159" s="1"/>
    </row>
    <row r="160" spans="2:4" ht="18.75">
      <c r="B160" s="1"/>
      <c r="C160" s="1"/>
      <c r="D160" s="1"/>
    </row>
    <row r="161" spans="2:4" ht="18.75">
      <c r="B161" s="1"/>
      <c r="C161" s="1"/>
      <c r="D161" s="1"/>
    </row>
    <row r="162" spans="2:4" ht="18.75">
      <c r="B162" s="1"/>
      <c r="C162" s="1"/>
      <c r="D162" s="1"/>
    </row>
    <row r="163" spans="2:4" ht="18.75">
      <c r="B163" s="1"/>
      <c r="C163" s="1"/>
      <c r="D163" s="1"/>
    </row>
    <row r="164" spans="2:4" ht="18.75">
      <c r="B164" s="1"/>
      <c r="C164" s="1"/>
      <c r="D164" s="1"/>
    </row>
    <row r="165" spans="2:4" ht="18.75">
      <c r="B165" s="1"/>
      <c r="C165" s="1"/>
      <c r="D165" s="1"/>
    </row>
    <row r="166" spans="2:4" ht="18.75">
      <c r="B166" s="1"/>
      <c r="C166" s="1"/>
      <c r="D166" s="1"/>
    </row>
    <row r="167" spans="2:4" ht="18.75">
      <c r="B167" s="1"/>
      <c r="C167" s="1"/>
      <c r="D167" s="1"/>
    </row>
    <row r="168" spans="2:4" ht="18.75">
      <c r="B168" s="1"/>
      <c r="C168" s="1"/>
      <c r="D168" s="1"/>
    </row>
    <row r="169" spans="2:4" ht="18.75">
      <c r="B169" s="1"/>
      <c r="C169" s="1"/>
      <c r="D169" s="1"/>
    </row>
    <row r="170" spans="2:4" ht="18.75">
      <c r="B170" s="1"/>
      <c r="C170" s="1"/>
      <c r="D170" s="1"/>
    </row>
    <row r="171" spans="2:4" ht="18.75">
      <c r="B171" s="1"/>
      <c r="C171" s="1"/>
      <c r="D171" s="1"/>
    </row>
    <row r="172" spans="2:4" ht="18.75">
      <c r="B172" s="1"/>
      <c r="C172" s="1"/>
      <c r="D172" s="1"/>
    </row>
    <row r="173" spans="2:4" ht="18.75">
      <c r="B173" s="1"/>
      <c r="C173" s="1"/>
      <c r="D173" s="1"/>
    </row>
    <row r="174" spans="2:4" ht="18.75">
      <c r="B174" s="1"/>
      <c r="C174" s="1"/>
      <c r="D174" s="1"/>
    </row>
    <row r="175" spans="2:4" ht="18.75">
      <c r="B175" s="1"/>
      <c r="C175" s="1"/>
      <c r="D175" s="1"/>
    </row>
    <row r="176" spans="2:4" ht="18.75">
      <c r="B176" s="1"/>
      <c r="C176" s="1"/>
      <c r="D176" s="1"/>
    </row>
    <row r="177" spans="2:4" ht="18.75">
      <c r="B177" s="1"/>
      <c r="C177" s="1"/>
      <c r="D177" s="1"/>
    </row>
    <row r="178" spans="2:4" ht="18.75">
      <c r="B178" s="1"/>
      <c r="C178" s="1"/>
      <c r="D178" s="1"/>
    </row>
    <row r="179" spans="2:4" ht="18.75">
      <c r="B179" s="1"/>
      <c r="C179" s="1"/>
      <c r="D179" s="1"/>
    </row>
    <row r="180" spans="2:4" ht="18.75">
      <c r="B180" s="1"/>
      <c r="C180" s="1"/>
      <c r="D180" s="1"/>
    </row>
    <row r="181" spans="2:4" ht="18.75">
      <c r="B181" s="1"/>
      <c r="C181" s="1"/>
      <c r="D181" s="1"/>
    </row>
    <row r="182" spans="2:4" ht="18.75">
      <c r="B182" s="1"/>
      <c r="C182" s="1"/>
      <c r="D182" s="1"/>
    </row>
    <row r="183" spans="2:4" ht="18.75">
      <c r="B183" s="1"/>
      <c r="C183" s="1"/>
      <c r="D183" s="1"/>
    </row>
    <row r="184" spans="2:4" ht="18.75">
      <c r="B184" s="1"/>
      <c r="C184" s="1"/>
      <c r="D184" s="1"/>
    </row>
    <row r="185" spans="2:4" ht="18.75">
      <c r="B185" s="1"/>
      <c r="C185" s="1"/>
      <c r="D185" s="1"/>
    </row>
    <row r="186" spans="2:4" ht="18.75">
      <c r="B186" s="1"/>
      <c r="C186" s="1"/>
      <c r="D186" s="1"/>
    </row>
    <row r="187" spans="2:4" ht="18.75">
      <c r="B187" s="1"/>
      <c r="C187" s="1"/>
      <c r="D187" s="1"/>
    </row>
    <row r="188" spans="2:4" ht="18.75">
      <c r="B188" s="1"/>
      <c r="C188" s="1"/>
      <c r="D188" s="1"/>
    </row>
    <row r="189" spans="2:4" ht="18.75">
      <c r="B189" s="1"/>
      <c r="C189" s="1"/>
      <c r="D189" s="1"/>
    </row>
    <row r="190" spans="2:4" ht="18.75">
      <c r="B190" s="1"/>
      <c r="C190" s="1"/>
      <c r="D190" s="1"/>
    </row>
    <row r="191" spans="2:4" ht="18.75">
      <c r="B191" s="1"/>
      <c r="C191" s="1"/>
      <c r="D191" s="1"/>
    </row>
    <row r="192" spans="2:4" ht="18.75">
      <c r="B192" s="1"/>
      <c r="C192" s="1"/>
      <c r="D192" s="1"/>
    </row>
    <row r="193" spans="2:4" ht="18.75">
      <c r="B193" s="1"/>
      <c r="C193" s="1"/>
      <c r="D193" s="1"/>
    </row>
    <row r="194" spans="2:4" ht="18.75">
      <c r="B194" s="1"/>
      <c r="C194" s="1"/>
      <c r="D194" s="1"/>
    </row>
    <row r="195" spans="2:4" ht="18.75">
      <c r="B195" s="1"/>
      <c r="C195" s="1"/>
      <c r="D195" s="1"/>
    </row>
    <row r="196" spans="2:4" ht="18.75">
      <c r="B196" s="1"/>
      <c r="C196" s="1"/>
      <c r="D196" s="1"/>
    </row>
    <row r="197" spans="2:4" ht="18.75">
      <c r="B197" s="1"/>
      <c r="C197" s="1"/>
      <c r="D197" s="1"/>
    </row>
    <row r="198" spans="2:4" ht="18.75">
      <c r="B198" s="1"/>
      <c r="C198" s="1"/>
      <c r="D198" s="1"/>
    </row>
    <row r="199" spans="2:4" ht="18.75">
      <c r="B199" s="1"/>
      <c r="C199" s="1"/>
      <c r="D199" s="1"/>
    </row>
    <row r="200" spans="2:4" ht="18.75">
      <c r="B200" s="1"/>
      <c r="C200" s="1"/>
      <c r="D200" s="1"/>
    </row>
    <row r="201" spans="2:4" ht="18.75">
      <c r="B201" s="1"/>
      <c r="C201" s="1"/>
      <c r="D201" s="1"/>
    </row>
    <row r="202" spans="2:4" ht="18.75">
      <c r="B202" s="1"/>
      <c r="C202" s="1"/>
      <c r="D202" s="1"/>
    </row>
    <row r="203" spans="2:4" ht="18.75">
      <c r="B203" s="1"/>
      <c r="C203" s="1"/>
      <c r="D203" s="1"/>
    </row>
    <row r="204" spans="2:4" ht="18.75">
      <c r="B204" s="1"/>
      <c r="C204" s="1"/>
      <c r="D204" s="1"/>
    </row>
    <row r="205" spans="2:4" ht="18.75">
      <c r="B205" s="1"/>
      <c r="C205" s="1"/>
      <c r="D205" s="1"/>
    </row>
    <row r="206" spans="2:4" ht="18.75">
      <c r="B206" s="1"/>
      <c r="C206" s="1"/>
      <c r="D206" s="1"/>
    </row>
    <row r="207" spans="2:4" ht="18.75">
      <c r="B207" s="1"/>
      <c r="C207" s="1"/>
      <c r="D207" s="1"/>
    </row>
  </sheetData>
  <sheetProtection/>
  <mergeCells count="8">
    <mergeCell ref="A2:A3"/>
    <mergeCell ref="C2:D2"/>
    <mergeCell ref="M2:N2"/>
    <mergeCell ref="P2:Q2"/>
    <mergeCell ref="G2:H2"/>
    <mergeCell ref="I2:J2"/>
    <mergeCell ref="K2:L2"/>
    <mergeCell ref="E2:F2"/>
  </mergeCells>
  <printOptions/>
  <pageMargins left="0.67" right="0.19" top="0.58" bottom="0.2" header="0.35433070866141736" footer="0.3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寺内順子</dc:creator>
  <cp:keywords/>
  <dc:description/>
  <cp:lastModifiedBy>kozawa</cp:lastModifiedBy>
  <cp:lastPrinted>2011-08-03T01:31:20Z</cp:lastPrinted>
  <dcterms:created xsi:type="dcterms:W3CDTF">2001-10-30T06:28:58Z</dcterms:created>
  <dcterms:modified xsi:type="dcterms:W3CDTF">2011-08-18T09:42:00Z</dcterms:modified>
  <cp:category/>
  <cp:version/>
  <cp:contentType/>
  <cp:contentStatus/>
</cp:coreProperties>
</file>