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tabRatio="962" firstSheet="1" activeTab="1"/>
  </bookViews>
  <sheets>
    <sheet name="000000" sheetId="1" state="veryHidden" r:id="rId1"/>
    <sheet name="基礎データ" sheetId="2" r:id="rId2"/>
    <sheet name="介護保険第一号被保険者データ " sheetId="3" r:id="rId3"/>
    <sheet name="滞納者データ" sheetId="4" r:id="rId4"/>
    <sheet name="要介護認定データ" sheetId="5" r:id="rId5"/>
    <sheet name="保険料減免とペナルティー " sheetId="6" r:id="rId6"/>
    <sheet name="認定調査" sheetId="7" r:id="rId7"/>
    <sheet name="利用率" sheetId="8" r:id="rId8"/>
    <sheet name="サービス利用状況" sheetId="9" r:id="rId9"/>
    <sheet name="施設待機者数" sheetId="10" r:id="rId10"/>
    <sheet name="利用料軽減" sheetId="11" r:id="rId11"/>
    <sheet name="苦情・不服審査請求" sheetId="12" r:id="rId12"/>
    <sheet name="福祉用具" sheetId="13" r:id="rId13"/>
    <sheet name="Sheet1" sheetId="14" r:id="rId14"/>
    <sheet name="Sheet2" sheetId="15" r:id="rId15"/>
  </sheets>
  <definedNames>
    <definedName name="_xlnm.Print_Titles" localSheetId="8">'サービス利用状況'!$A:$A,'サービス利用状況'!$1:$3</definedName>
    <definedName name="_xlnm.Print_Titles" localSheetId="2">'介護保険第一号被保険者データ '!$A:$A,'介護保険第一号被保険者データ '!$1:$4</definedName>
    <definedName name="_xlnm.Print_Titles" localSheetId="1">'基礎データ'!$A:$A,'基礎データ'!$1:$4</definedName>
    <definedName name="_xlnm.Print_Titles" localSheetId="11">'苦情・不服審査請求'!$A:$A,'苦情・不服審査請求'!$1:$3</definedName>
    <definedName name="_xlnm.Print_Titles" localSheetId="9">'施設待機者数'!$A:$A,'施設待機者数'!$1:$3</definedName>
    <definedName name="_xlnm.Print_Titles" localSheetId="3">'滞納者データ'!$A:$A,'滞納者データ'!$1:$4</definedName>
    <definedName name="_xlnm.Print_Titles" localSheetId="6">'認定調査'!$A:$B,'認定調査'!$1:$3</definedName>
    <definedName name="_xlnm.Print_Titles" localSheetId="12">'福祉用具'!$A:$A,'福祉用具'!$1:$4</definedName>
    <definedName name="_xlnm.Print_Titles" localSheetId="5">'保険料減免とペナルティー '!$A:$A,'保険料減免とペナルティー '!$1:$3</definedName>
    <definedName name="_xlnm.Print_Titles" localSheetId="4">'要介護認定データ'!$A:$A,'要介護認定データ'!$1:$4</definedName>
    <definedName name="_xlnm.Print_Titles" localSheetId="7">'利用率'!$A:$A,'利用率'!$1:$4</definedName>
  </definedNames>
  <calcPr fullCalcOnLoad="1"/>
</workbook>
</file>

<file path=xl/sharedStrings.xml><?xml version="1.0" encoding="utf-8"?>
<sst xmlns="http://schemas.openxmlformats.org/spreadsheetml/2006/main" count="1579" uniqueCount="304">
  <si>
    <t>市町村名</t>
  </si>
  <si>
    <t>大阪市</t>
  </si>
  <si>
    <t>堺市</t>
  </si>
  <si>
    <t>池田市</t>
  </si>
  <si>
    <t>高槻市</t>
  </si>
  <si>
    <t>茨木市</t>
  </si>
  <si>
    <t>富田林市</t>
  </si>
  <si>
    <t>寝屋川市</t>
  </si>
  <si>
    <t>和泉市</t>
  </si>
  <si>
    <t>摂津市</t>
  </si>
  <si>
    <t>高石市</t>
  </si>
  <si>
    <t>東大阪市</t>
  </si>
  <si>
    <t>阪南市</t>
  </si>
  <si>
    <t>島本町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</si>
  <si>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</si>
  <si>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</si>
  <si>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</si>
  <si>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</si>
  <si>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</si>
  <si>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</si>
  <si>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</si>
  <si>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吹田市</t>
  </si>
  <si>
    <t>豊中市</t>
  </si>
  <si>
    <t>箕面市</t>
  </si>
  <si>
    <t>豊能町</t>
  </si>
  <si>
    <t>泉大津市</t>
  </si>
  <si>
    <t>岸和田市</t>
  </si>
  <si>
    <t>貝塚市</t>
  </si>
  <si>
    <t>泉佐野市</t>
  </si>
  <si>
    <t>枚方市</t>
  </si>
  <si>
    <t>大東市</t>
  </si>
  <si>
    <t>交野市</t>
  </si>
  <si>
    <t>松原市</t>
  </si>
  <si>
    <t>藤井寺市</t>
  </si>
  <si>
    <t>羽曳野市</t>
  </si>
  <si>
    <t>河内長野市</t>
  </si>
  <si>
    <t>大阪狭山市</t>
  </si>
  <si>
    <t>千早赤阪村</t>
  </si>
  <si>
    <t>八尾市</t>
  </si>
  <si>
    <t>柏原市</t>
  </si>
  <si>
    <t>泉南市</t>
  </si>
  <si>
    <t>くすのき広域連合</t>
  </si>
  <si>
    <t>合計</t>
  </si>
  <si>
    <t>人口</t>
  </si>
  <si>
    <t>高齢化率</t>
  </si>
  <si>
    <t>世帯数</t>
  </si>
  <si>
    <t>高齢者数</t>
  </si>
  <si>
    <t>65歳以上</t>
  </si>
  <si>
    <t>75歳以上</t>
  </si>
  <si>
    <t>後期高齢化率</t>
  </si>
  <si>
    <t>①一般世帯</t>
  </si>
  <si>
    <t>②高齢者世帯</t>
  </si>
  <si>
    <t>③高齢独居</t>
  </si>
  <si>
    <t>④高齢者のみ夫婦</t>
  </si>
  <si>
    <t>被保険者数</t>
  </si>
  <si>
    <t>人数</t>
  </si>
  <si>
    <t>構成比</t>
  </si>
  <si>
    <t>普通徴収</t>
  </si>
  <si>
    <t>特別徴収</t>
  </si>
  <si>
    <t>全滞納</t>
  </si>
  <si>
    <t>一部滞納</t>
  </si>
  <si>
    <t>全体</t>
  </si>
  <si>
    <t>第一号</t>
  </si>
  <si>
    <t>未把握</t>
  </si>
  <si>
    <t>滞納者率</t>
  </si>
  <si>
    <t>不明</t>
  </si>
  <si>
    <t>※滞納者率全体：一部滞納者数/第一号被保険者数</t>
  </si>
  <si>
    <t>※滞納者率普通徴収：一部滞納者数/普通徴収者数</t>
  </si>
  <si>
    <t>特別徴収：月1万5千円以上の年金からの天引き</t>
  </si>
  <si>
    <t>滞納者数</t>
  </si>
  <si>
    <t>※全滞納：全く介護保険料を支払っていない人</t>
  </si>
  <si>
    <t>※一部滞納：一度でも滞納している人</t>
  </si>
  <si>
    <t>保険料減免制度</t>
  </si>
  <si>
    <t>実施</t>
  </si>
  <si>
    <t>影響額</t>
  </si>
  <si>
    <t>財源</t>
  </si>
  <si>
    <t>償還払い</t>
  </si>
  <si>
    <t>給付差し止め</t>
  </si>
  <si>
    <t>ペナルティー件数</t>
  </si>
  <si>
    <t>保険料</t>
  </si>
  <si>
    <t>認定者</t>
  </si>
  <si>
    <t>総数</t>
  </si>
  <si>
    <t>要支援</t>
  </si>
  <si>
    <t>要介護①</t>
  </si>
  <si>
    <t>要介護②</t>
  </si>
  <si>
    <t>要介護③</t>
  </si>
  <si>
    <t>要介護④</t>
  </si>
  <si>
    <t>要介護⑤</t>
  </si>
  <si>
    <t>介護度構成比：介護度ごと人数/認定者総数</t>
  </si>
  <si>
    <t>在宅サービス</t>
  </si>
  <si>
    <t>特養</t>
  </si>
  <si>
    <t>老健</t>
  </si>
  <si>
    <t>療養型医療</t>
  </si>
  <si>
    <t>未利用者</t>
  </si>
  <si>
    <t>利用者</t>
  </si>
  <si>
    <t>利用率</t>
  </si>
  <si>
    <t>構成率</t>
  </si>
  <si>
    <t>利用者総数</t>
  </si>
  <si>
    <t>※構成比：分母は認定者総数</t>
  </si>
  <si>
    <t>介護度</t>
  </si>
  <si>
    <t>①</t>
  </si>
  <si>
    <t>②</t>
  </si>
  <si>
    <t>③</t>
  </si>
  <si>
    <t>④</t>
  </si>
  <si>
    <t>⑤</t>
  </si>
  <si>
    <t>大阪市内</t>
  </si>
  <si>
    <t>北摂豊能</t>
  </si>
  <si>
    <t>堺阪南</t>
  </si>
  <si>
    <t>北河内</t>
  </si>
  <si>
    <t>南河内</t>
  </si>
  <si>
    <t>中河内</t>
  </si>
  <si>
    <t>特養老人ホーム</t>
  </si>
  <si>
    <t>老健施設</t>
  </si>
  <si>
    <t>療養型医療施設</t>
  </si>
  <si>
    <t>高齢者人口</t>
  </si>
  <si>
    <t>待機者数</t>
  </si>
  <si>
    <t>×</t>
  </si>
  <si>
    <t>利用者数</t>
  </si>
  <si>
    <t>認定</t>
  </si>
  <si>
    <t>訪問調査</t>
  </si>
  <si>
    <t>相談・苦情</t>
  </si>
  <si>
    <t>手続き</t>
  </si>
  <si>
    <t>その他</t>
  </si>
  <si>
    <t>不服審査請求</t>
  </si>
  <si>
    <t>負担</t>
  </si>
  <si>
    <t>入所者</t>
  </si>
  <si>
    <t>施設入所</t>
  </si>
  <si>
    <t>平均</t>
  </si>
  <si>
    <t>1人あたり利用限度額</t>
  </si>
  <si>
    <t>利用率×限度額</t>
  </si>
  <si>
    <t>回答</t>
  </si>
  <si>
    <t>未集計</t>
  </si>
  <si>
    <t>調査表コピー</t>
  </si>
  <si>
    <t>渡さない</t>
  </si>
  <si>
    <t>同意書</t>
  </si>
  <si>
    <t>必要</t>
  </si>
  <si>
    <t>不要</t>
  </si>
  <si>
    <t>認定率</t>
  </si>
  <si>
    <t>※認定率：第一号被保険者数/認定者総数</t>
  </si>
  <si>
    <t>必ず渡す</t>
  </si>
  <si>
    <t>第3段階</t>
  </si>
  <si>
    <t>第4段階</t>
  </si>
  <si>
    <t>第5段階</t>
  </si>
  <si>
    <t>保険料</t>
  </si>
  <si>
    <t>00.10～</t>
  </si>
  <si>
    <t>②社会福祉法人利用料軽減件数</t>
  </si>
  <si>
    <t>①訪問介護利用料軽減件数</t>
  </si>
  <si>
    <t>第6段階</t>
  </si>
  <si>
    <t>利用者比率</t>
  </si>
  <si>
    <t>低所得者独自減免</t>
  </si>
  <si>
    <t>実施の有無</t>
  </si>
  <si>
    <t>在宅サービス利用者数</t>
  </si>
  <si>
    <t>未記入</t>
  </si>
  <si>
    <t>時効になった保険料のある人</t>
  </si>
  <si>
    <t>未実施</t>
  </si>
  <si>
    <t>開始</t>
  </si>
  <si>
    <t>第7段階</t>
  </si>
  <si>
    <t>第8段階</t>
  </si>
  <si>
    <t>くすのき</t>
  </si>
  <si>
    <t>直営</t>
  </si>
  <si>
    <t>求められれば渡す</t>
  </si>
  <si>
    <t>くすのき</t>
  </si>
  <si>
    <t>対象者数</t>
  </si>
  <si>
    <t>対象者</t>
  </si>
  <si>
    <t>利用率</t>
  </si>
  <si>
    <t>⑤要介護認定</t>
  </si>
  <si>
    <t>要支援①</t>
  </si>
  <si>
    <t>要支援②</t>
  </si>
  <si>
    <t>1.2.3段階</t>
  </si>
  <si>
    <t>車椅子</t>
  </si>
  <si>
    <t>06.3末</t>
  </si>
  <si>
    <t>07.3末</t>
  </si>
  <si>
    <t>移動用リフト</t>
  </si>
  <si>
    <t>床ずれ防止体位変換器</t>
  </si>
  <si>
    <t>認知症徘徊感知器</t>
  </si>
  <si>
    <t>ベット</t>
  </si>
  <si>
    <t>検討中</t>
  </si>
  <si>
    <t>当面これまで通りとし2006年度から事務受託法人に委託する</t>
  </si>
  <si>
    <t>本人非課税比率</t>
  </si>
  <si>
    <t>⑬軽度者(要支援①②要介護①)への福祉用具貸与</t>
  </si>
  <si>
    <t>第2・3段階</t>
  </si>
  <si>
    <t>未記入</t>
  </si>
  <si>
    <t>要綱で定めている</t>
  </si>
  <si>
    <t>08.3末</t>
  </si>
  <si>
    <t xml:space="preserve"> </t>
  </si>
  <si>
    <t>未掌握</t>
  </si>
  <si>
    <t>未掌握</t>
  </si>
  <si>
    <t>未把握</t>
  </si>
  <si>
    <t>②／①</t>
  </si>
  <si>
    <t>③／①</t>
  </si>
  <si>
    <t>④／①</t>
  </si>
  <si>
    <t>申請時点で世帯員全員市民税非課税</t>
  </si>
  <si>
    <t>09.3末</t>
  </si>
  <si>
    <t>三割負担</t>
  </si>
  <si>
    <t>これまで一部委託であったがまだなにも検討していない</t>
  </si>
  <si>
    <t>直営　更新分のみ一部委託</t>
  </si>
  <si>
    <t>今年度から全部直営（新規申請のみ）</t>
  </si>
  <si>
    <t>これまで一部委託であったがまだなにも検討していない</t>
  </si>
  <si>
    <t>これまで一部委託であったが事務受託法人に委託(検討中)</t>
  </si>
  <si>
    <t>これまで一部委託であったが当面これまで通りとする</t>
  </si>
  <si>
    <t>食事負担金補助</t>
  </si>
  <si>
    <t>調査員数</t>
  </si>
  <si>
    <t>合議体</t>
  </si>
  <si>
    <t>件数</t>
  </si>
  <si>
    <t>全数</t>
  </si>
  <si>
    <t>委員数</t>
  </si>
  <si>
    <t>資料</t>
  </si>
  <si>
    <t>審議時間分</t>
  </si>
  <si>
    <t>当日配布</t>
  </si>
  <si>
    <t>7日前</t>
  </si>
  <si>
    <t>10日前</t>
  </si>
  <si>
    <t>8日前</t>
  </si>
  <si>
    <t>6日前</t>
  </si>
  <si>
    <t>泉佐野市と共同設置</t>
  </si>
  <si>
    <t>4～5前</t>
  </si>
  <si>
    <t>7～10日前</t>
  </si>
  <si>
    <t>これまで委託であったがまだなにも検討していない</t>
  </si>
  <si>
    <t>当日</t>
  </si>
  <si>
    <t>※09/07/10現在豊能町から未回答</t>
  </si>
  <si>
    <t>②2009年度第一号被保険者データ</t>
  </si>
  <si>
    <t>2010.3末データ  10.5-6大阪社保調査</t>
  </si>
  <si>
    <t>③2009年度滞納者データ</t>
  </si>
  <si>
    <t>2010.3末データ</t>
  </si>
  <si>
    <t>10.5-6月大阪社保協調査</t>
  </si>
  <si>
    <t>2010.3末現在　　2010.5-6月大阪社保協調査</t>
  </si>
  <si>
    <t>⑥2009年度認定調査　2010.5-6月大阪社保協調査</t>
  </si>
  <si>
    <t>10.5-6月大阪社保協調査</t>
  </si>
  <si>
    <t>⑪2009年度苦情・相談</t>
  </si>
  <si>
    <t>2010.5-6大阪社保協調査</t>
  </si>
  <si>
    <t>合  計</t>
  </si>
  <si>
    <t>03.4～</t>
  </si>
  <si>
    <t>0１,10～</t>
  </si>
  <si>
    <t>01,10～</t>
  </si>
  <si>
    <t>09.4～</t>
  </si>
  <si>
    <t>03.7～</t>
  </si>
  <si>
    <t>01.10～</t>
  </si>
  <si>
    <t>04.4～</t>
  </si>
  <si>
    <t>02.4～</t>
  </si>
  <si>
    <t>00.10～</t>
  </si>
  <si>
    <t xml:space="preserve"> </t>
  </si>
  <si>
    <t>02,6～</t>
  </si>
  <si>
    <t>02.7～</t>
  </si>
  <si>
    <t>00.4～</t>
  </si>
  <si>
    <t>01.4～</t>
  </si>
  <si>
    <t>④2009年度保険料市町村独自減免制度とペナルティー　</t>
  </si>
  <si>
    <t>⑧居宅サービス給付限度額に対する利用率　2010.3末データ</t>
  </si>
  <si>
    <t>⑦2009年度サービス利用状況　2010.3末データ</t>
  </si>
  <si>
    <t>サービス</t>
  </si>
  <si>
    <t>合   計</t>
  </si>
  <si>
    <t>⑨介護施設待機者数一覧表　2010.3末</t>
  </si>
  <si>
    <t>⑩利用料軽減制度　2010.6末データ</t>
  </si>
  <si>
    <t>ホテルコストへの
対応</t>
  </si>
  <si>
    <t xml:space="preserve"> </t>
  </si>
  <si>
    <t>10.3末</t>
  </si>
  <si>
    <t>第1段階</t>
  </si>
  <si>
    <t>第2段階</t>
  </si>
  <si>
    <t>基本的に市で実施。更新申請者の認定調査は、市内委託事業所に調査を委託しているが、3～4年に1度は市が調査を実施。(96人＝介護保険課17人＋市内委託事業所79人）</t>
  </si>
  <si>
    <t>生活保護要否判定に準ず</t>
  </si>
  <si>
    <t>これまで一部委託であったが、変更は考えていない。</t>
  </si>
  <si>
    <t>25～30</t>
  </si>
  <si>
    <t>20～24</t>
  </si>
  <si>
    <t>30～40</t>
  </si>
  <si>
    <t>4日前</t>
  </si>
  <si>
    <t>これまで一部委託であったが、変更なし。</t>
  </si>
  <si>
    <t>60～90</t>
  </si>
  <si>
    <t>直営+事務受託法人+委託(当面これまでどおり）</t>
  </si>
  <si>
    <t>合     計</t>
  </si>
  <si>
    <t>合　　　　計</t>
  </si>
  <si>
    <t>10.6大阪社保協調査</t>
  </si>
  <si>
    <t>未集計</t>
  </si>
  <si>
    <t>現在一部委託</t>
  </si>
  <si>
    <t>「事務受託法人」に委託</t>
  </si>
  <si>
    <t>5日前</t>
  </si>
  <si>
    <t>第3段階、その他</t>
  </si>
  <si>
    <t>第2・3段階、その他(第4段階以上)</t>
  </si>
  <si>
    <t>30～120</t>
  </si>
  <si>
    <t>1・2・3段階</t>
  </si>
  <si>
    <t>一部委託だが今後とも変更はない</t>
  </si>
  <si>
    <t>その他(第1号被保険者)</t>
  </si>
  <si>
    <t>これまで全部委託であったがまだなにも検討していない</t>
  </si>
  <si>
    <t>35～40</t>
  </si>
  <si>
    <t>2009度介護保険実施状況アンケート①基礎データ　2010.3末データ</t>
  </si>
  <si>
    <t>①</t>
  </si>
  <si>
    <t>②</t>
  </si>
  <si>
    <t>③</t>
  </si>
  <si>
    <t>④</t>
  </si>
  <si>
    <t>⑤</t>
  </si>
  <si>
    <t>サービス</t>
  </si>
  <si>
    <t>基礎データ</t>
  </si>
  <si>
    <r>
      <t>06.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末</t>
    </r>
  </si>
  <si>
    <t>要支援</t>
  </si>
  <si>
    <t>構成率</t>
  </si>
  <si>
    <t>くすのき</t>
  </si>
  <si>
    <t>軽度者</t>
  </si>
  <si>
    <t>※軽度者＝要支援＋要介護1</t>
  </si>
  <si>
    <t>20100709大阪社保協調査</t>
  </si>
  <si>
    <t>第9段階</t>
  </si>
  <si>
    <t>第10段階</t>
  </si>
  <si>
    <t>第11段階</t>
  </si>
  <si>
    <t>第12段階</t>
  </si>
  <si>
    <t>*豊能町の第4段階は特例第4段階を含む</t>
  </si>
  <si>
    <t>第13段階</t>
  </si>
  <si>
    <t>*八尾市,熊取町は段階別人数の回答なし</t>
  </si>
  <si>
    <t>利用者負担助成要綱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</si>
</sst>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%"/>
    <numFmt numFmtId="179" formatCode="#,##0;[Red]#,##0"/>
    <numFmt numFmtId="180" formatCode="#,##0_);[Red]\(#,##0\)"/>
    <numFmt numFmtId="181" formatCode="0;[Red]0"/>
    <numFmt numFmtId="182" formatCode="&quot;\&quot;#,##0;[Red]&quot;\&quot;#,##0"/>
    <numFmt numFmtId="183" formatCode="&quot;\&quot;#,##0_);[Red]\(&quot;\&quot;#,##0\)"/>
    <numFmt numFmtId="184" formatCode="0.0_ "/>
    <numFmt numFmtId="185" formatCode="#,##0_ "/>
  </numFmts>
  <fonts count="29">
    <font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42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38" fontId="5" fillId="0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38" fontId="5" fillId="0" borderId="17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38" fontId="5" fillId="24" borderId="10" xfId="49" applyFont="1" applyFill="1" applyBorder="1" applyAlignment="1">
      <alignment vertical="center"/>
    </xf>
    <xf numFmtId="38" fontId="5" fillId="24" borderId="10" xfId="49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5" fillId="24" borderId="19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10" fontId="5" fillId="24" borderId="10" xfId="42" applyNumberFormat="1" applyFont="1" applyFill="1" applyBorder="1" applyAlignment="1">
      <alignment horizontal="right" vertical="center"/>
    </xf>
    <xf numFmtId="10" fontId="5" fillId="0" borderId="10" xfId="42" applyNumberFormat="1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left" vertical="center" indent="1" shrinkToFi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42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178" fontId="1" fillId="0" borderId="0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right" vertical="center"/>
    </xf>
    <xf numFmtId="10" fontId="5" fillId="24" borderId="10" xfId="42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left" vertical="center"/>
    </xf>
    <xf numFmtId="38" fontId="5" fillId="0" borderId="10" xfId="4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42" applyNumberFormat="1" applyFont="1" applyFill="1" applyBorder="1" applyAlignment="1">
      <alignment horizontal="center" vertical="center"/>
    </xf>
    <xf numFmtId="10" fontId="5" fillId="24" borderId="11" xfId="4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5" fillId="0" borderId="22" xfId="42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5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55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24" borderId="34" xfId="0" applyFont="1" applyFill="1" applyBorder="1" applyAlignment="1">
      <alignment vertical="center"/>
    </xf>
    <xf numFmtId="55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left" vertical="center" indent="1" shrinkToFit="1"/>
    </xf>
    <xf numFmtId="0" fontId="5" fillId="0" borderId="35" xfId="0" applyFont="1" applyFill="1" applyBorder="1" applyAlignment="1">
      <alignment horizontal="left" vertical="center" indent="1" shrinkToFit="1"/>
    </xf>
    <xf numFmtId="0" fontId="5" fillId="0" borderId="34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10" fontId="5" fillId="0" borderId="11" xfId="42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24" borderId="19" xfId="0" applyFont="1" applyFill="1" applyBorder="1" applyAlignment="1">
      <alignment vertical="center"/>
    </xf>
    <xf numFmtId="0" fontId="1" fillId="24" borderId="35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right" vertical="center"/>
    </xf>
    <xf numFmtId="10" fontId="5" fillId="0" borderId="11" xfId="42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 indent="1" shrinkToFit="1"/>
    </xf>
    <xf numFmtId="0" fontId="1" fillId="0" borderId="2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38" fontId="5" fillId="0" borderId="10" xfId="49" applyFont="1" applyFill="1" applyBorder="1" applyAlignment="1">
      <alignment horizontal="left" vertical="center" shrinkToFit="1"/>
    </xf>
    <xf numFmtId="38" fontId="5" fillId="24" borderId="10" xfId="49" applyFont="1" applyFill="1" applyBorder="1" applyAlignment="1">
      <alignment horizontal="left" vertical="center" shrinkToFit="1"/>
    </xf>
    <xf numFmtId="49" fontId="5" fillId="0" borderId="10" xfId="49" applyNumberFormat="1" applyFont="1" applyFill="1" applyBorder="1" applyAlignment="1">
      <alignment horizontal="left" vertical="top" shrinkToFit="1"/>
    </xf>
    <xf numFmtId="0" fontId="1" fillId="0" borderId="10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indent="1" shrinkToFit="1"/>
    </xf>
    <xf numFmtId="38" fontId="5" fillId="0" borderId="40" xfId="49" applyFont="1" applyFill="1" applyBorder="1" applyAlignment="1">
      <alignment vertical="center"/>
    </xf>
    <xf numFmtId="38" fontId="5" fillId="0" borderId="41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1" fillId="0" borderId="34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1" fillId="0" borderId="24" xfId="49" applyFont="1" applyFill="1" applyBorder="1" applyAlignment="1">
      <alignment vertical="center"/>
    </xf>
    <xf numFmtId="38" fontId="1" fillId="0" borderId="16" xfId="49" applyFont="1" applyFill="1" applyBorder="1" applyAlignment="1">
      <alignment vertical="center"/>
    </xf>
    <xf numFmtId="38" fontId="1" fillId="0" borderId="37" xfId="49" applyFont="1" applyFill="1" applyBorder="1" applyAlignment="1">
      <alignment vertical="center"/>
    </xf>
    <xf numFmtId="38" fontId="1" fillId="0" borderId="38" xfId="49" applyFont="1" applyFill="1" applyBorder="1" applyAlignment="1">
      <alignment vertical="center"/>
    </xf>
    <xf numFmtId="38" fontId="1" fillId="0" borderId="24" xfId="49" applyFont="1" applyFill="1" applyBorder="1" applyAlignment="1">
      <alignment horizontal="right" vertical="center"/>
    </xf>
    <xf numFmtId="38" fontId="1" fillId="0" borderId="42" xfId="49" applyFont="1" applyFill="1" applyBorder="1" applyAlignment="1">
      <alignment vertical="center"/>
    </xf>
    <xf numFmtId="38" fontId="1" fillId="0" borderId="43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8" fontId="1" fillId="0" borderId="20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9" fontId="0" fillId="0" borderId="0" xfId="42" applyFont="1" applyFill="1" applyAlignment="1">
      <alignment vertical="center"/>
    </xf>
    <xf numFmtId="9" fontId="5" fillId="0" borderId="35" xfId="42" applyFont="1" applyFill="1" applyBorder="1" applyAlignment="1">
      <alignment horizontal="left" vertical="center" indent="1" shrinkToFit="1"/>
    </xf>
    <xf numFmtId="0" fontId="5" fillId="0" borderId="44" xfId="0" applyFont="1" applyFill="1" applyBorder="1" applyAlignment="1">
      <alignment horizontal="left" vertical="center" indent="1" shrinkToFit="1"/>
    </xf>
    <xf numFmtId="0" fontId="5" fillId="0" borderId="2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24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10" fontId="5" fillId="0" borderId="23" xfId="42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10" fontId="5" fillId="0" borderId="16" xfId="42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38" fontId="5" fillId="0" borderId="40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178" fontId="5" fillId="0" borderId="34" xfId="42" applyNumberFormat="1" applyFont="1" applyFill="1" applyBorder="1" applyAlignment="1">
      <alignment horizontal="right" vertical="center"/>
    </xf>
    <xf numFmtId="178" fontId="5" fillId="24" borderId="34" xfId="42" applyNumberFormat="1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24" borderId="19" xfId="49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left" vertical="center" indent="1" shrinkToFit="1"/>
    </xf>
    <xf numFmtId="0" fontId="5" fillId="24" borderId="49" xfId="0" applyFont="1" applyFill="1" applyBorder="1" applyAlignment="1">
      <alignment horizontal="left" vertical="center" indent="1" shrinkToFit="1"/>
    </xf>
    <xf numFmtId="38" fontId="5" fillId="0" borderId="49" xfId="49" applyFont="1" applyFill="1" applyBorder="1" applyAlignment="1">
      <alignment horizontal="right" vertical="center"/>
    </xf>
    <xf numFmtId="38" fontId="5" fillId="24" borderId="49" xfId="49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left" vertical="center" indent="1" shrinkToFit="1"/>
    </xf>
    <xf numFmtId="38" fontId="5" fillId="0" borderId="50" xfId="49" applyFont="1" applyFill="1" applyBorder="1" applyAlignment="1">
      <alignment horizontal="right" vertical="center"/>
    </xf>
    <xf numFmtId="38" fontId="5" fillId="0" borderId="46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178" fontId="5" fillId="0" borderId="45" xfId="42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 indent="1"/>
    </xf>
    <xf numFmtId="38" fontId="5" fillId="0" borderId="51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0" fontId="5" fillId="0" borderId="52" xfId="0" applyFont="1" applyFill="1" applyBorder="1" applyAlignment="1">
      <alignment horizontal="left" vertical="center" indent="1" shrinkToFit="1"/>
    </xf>
    <xf numFmtId="38" fontId="5" fillId="0" borderId="52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178" fontId="5" fillId="0" borderId="38" xfId="42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8" fontId="5" fillId="0" borderId="14" xfId="42" applyNumberFormat="1" applyFont="1" applyBorder="1" applyAlignment="1">
      <alignment vertical="center"/>
    </xf>
    <xf numFmtId="178" fontId="5" fillId="0" borderId="41" xfId="42" applyNumberFormat="1" applyFont="1" applyFill="1" applyBorder="1" applyAlignment="1">
      <alignment horizontal="right" vertical="center"/>
    </xf>
    <xf numFmtId="178" fontId="5" fillId="0" borderId="19" xfId="42" applyNumberFormat="1" applyFont="1" applyFill="1" applyBorder="1" applyAlignment="1">
      <alignment horizontal="right" vertical="center"/>
    </xf>
    <xf numFmtId="178" fontId="5" fillId="24" borderId="19" xfId="42" applyNumberFormat="1" applyFont="1" applyFill="1" applyBorder="1" applyAlignment="1">
      <alignment horizontal="right" vertical="center"/>
    </xf>
    <xf numFmtId="178" fontId="5" fillId="0" borderId="46" xfId="42" applyNumberFormat="1" applyFont="1" applyFill="1" applyBorder="1" applyAlignment="1">
      <alignment horizontal="right" vertical="center"/>
    </xf>
    <xf numFmtId="178" fontId="5" fillId="0" borderId="13" xfId="42" applyNumberFormat="1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24" borderId="18" xfId="49" applyFont="1" applyFill="1" applyBorder="1" applyAlignment="1">
      <alignment horizontal="right" vertical="center"/>
    </xf>
    <xf numFmtId="38" fontId="5" fillId="0" borderId="47" xfId="49" applyFont="1" applyFill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178" fontId="5" fillId="0" borderId="21" xfId="42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5" fillId="0" borderId="14" xfId="42" applyNumberFormat="1" applyFont="1" applyFill="1" applyBorder="1" applyAlignment="1">
      <alignment vertical="center"/>
    </xf>
    <xf numFmtId="178" fontId="5" fillId="0" borderId="21" xfId="4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178" fontId="5" fillId="0" borderId="18" xfId="42" applyNumberFormat="1" applyFont="1" applyFill="1" applyBorder="1" applyAlignment="1">
      <alignment horizontal="right" vertical="center"/>
    </xf>
    <xf numFmtId="38" fontId="5" fillId="24" borderId="34" xfId="49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indent="1" shrinkToFit="1"/>
    </xf>
    <xf numFmtId="178" fontId="5" fillId="0" borderId="34" xfId="42" applyNumberFormat="1" applyFont="1" applyFill="1" applyBorder="1" applyAlignment="1">
      <alignment vertical="center"/>
    </xf>
    <xf numFmtId="178" fontId="5" fillId="24" borderId="34" xfId="42" applyNumberFormat="1" applyFont="1" applyFill="1" applyBorder="1" applyAlignment="1">
      <alignment vertical="center"/>
    </xf>
    <xf numFmtId="38" fontId="5" fillId="24" borderId="19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178" fontId="5" fillId="0" borderId="38" xfId="42" applyNumberFormat="1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0" fontId="7" fillId="0" borderId="51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center" vertical="center"/>
    </xf>
    <xf numFmtId="38" fontId="5" fillId="0" borderId="52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24" borderId="49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178" fontId="5" fillId="0" borderId="24" xfId="42" applyNumberFormat="1" applyFont="1" applyFill="1" applyBorder="1" applyAlignment="1">
      <alignment vertical="center"/>
    </xf>
    <xf numFmtId="178" fontId="5" fillId="0" borderId="11" xfId="42" applyNumberFormat="1" applyFont="1" applyFill="1" applyBorder="1" applyAlignment="1">
      <alignment vertical="center"/>
    </xf>
    <xf numFmtId="178" fontId="5" fillId="24" borderId="11" xfId="42" applyNumberFormat="1" applyFont="1" applyFill="1" applyBorder="1" applyAlignment="1">
      <alignment vertical="center"/>
    </xf>
    <xf numFmtId="178" fontId="5" fillId="0" borderId="25" xfId="42" applyNumberFormat="1" applyFont="1" applyFill="1" applyBorder="1" applyAlignment="1">
      <alignment vertical="center"/>
    </xf>
    <xf numFmtId="180" fontId="5" fillId="0" borderId="41" xfId="49" applyNumberFormat="1" applyFont="1" applyFill="1" applyBorder="1" applyAlignment="1">
      <alignment vertical="center"/>
    </xf>
    <xf numFmtId="180" fontId="5" fillId="0" borderId="19" xfId="49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24" borderId="19" xfId="0" applyNumberFormat="1" applyFont="1" applyFill="1" applyBorder="1" applyAlignment="1">
      <alignment vertical="center"/>
    </xf>
    <xf numFmtId="180" fontId="5" fillId="0" borderId="46" xfId="49" applyNumberFormat="1" applyFont="1" applyFill="1" applyBorder="1" applyAlignment="1">
      <alignment vertical="center"/>
    </xf>
    <xf numFmtId="180" fontId="5" fillId="0" borderId="40" xfId="49" applyNumberFormat="1" applyFont="1" applyFill="1" applyBorder="1" applyAlignment="1">
      <alignment vertical="center"/>
    </xf>
    <xf numFmtId="180" fontId="5" fillId="0" borderId="18" xfId="49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24" borderId="18" xfId="0" applyNumberFormat="1" applyFont="1" applyFill="1" applyBorder="1" applyAlignment="1">
      <alignment vertical="center"/>
    </xf>
    <xf numFmtId="180" fontId="5" fillId="0" borderId="47" xfId="49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13" xfId="49" applyNumberFormat="1" applyFont="1" applyBorder="1" applyAlignment="1">
      <alignment vertical="center"/>
    </xf>
    <xf numFmtId="38" fontId="5" fillId="24" borderId="18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185" fontId="5" fillId="0" borderId="18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24" borderId="34" xfId="0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38" fontId="5" fillId="0" borderId="16" xfId="49" applyFont="1" applyFill="1" applyBorder="1" applyAlignment="1">
      <alignment horizontal="left" vertical="center" shrinkToFit="1"/>
    </xf>
    <xf numFmtId="10" fontId="5" fillId="0" borderId="16" xfId="42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24" borderId="19" xfId="0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38" fontId="5" fillId="0" borderId="23" xfId="49" applyFont="1" applyFill="1" applyBorder="1" applyAlignment="1">
      <alignment horizontal="left" vertical="center" shrinkToFit="1"/>
    </xf>
    <xf numFmtId="3" fontId="5" fillId="0" borderId="23" xfId="0" applyNumberFormat="1" applyFont="1" applyFill="1" applyBorder="1" applyAlignment="1">
      <alignment horizontal="right" vertical="center"/>
    </xf>
    <xf numFmtId="10" fontId="5" fillId="0" borderId="23" xfId="42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2" xfId="49" applyFont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10" fontId="5" fillId="0" borderId="17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shrinkToFit="1"/>
    </xf>
    <xf numFmtId="0" fontId="1" fillId="24" borderId="19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24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0" fontId="5" fillId="0" borderId="11" xfId="42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0" fontId="5" fillId="24" borderId="11" xfId="42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38" fontId="5" fillId="0" borderId="37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15" xfId="49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38" fontId="5" fillId="0" borderId="51" xfId="49" applyFont="1" applyFill="1" applyBorder="1" applyAlignment="1">
      <alignment vertical="center"/>
    </xf>
    <xf numFmtId="10" fontId="5" fillId="0" borderId="38" xfId="42" applyNumberFormat="1" applyFont="1" applyFill="1" applyBorder="1" applyAlignment="1">
      <alignment vertical="center"/>
    </xf>
    <xf numFmtId="10" fontId="5" fillId="0" borderId="34" xfId="42" applyNumberFormat="1" applyFont="1" applyFill="1" applyBorder="1" applyAlignment="1">
      <alignment vertical="center"/>
    </xf>
    <xf numFmtId="10" fontId="5" fillId="0" borderId="34" xfId="42" applyNumberFormat="1" applyFont="1" applyFill="1" applyBorder="1" applyAlignment="1">
      <alignment horizontal="right" vertical="center"/>
    </xf>
    <xf numFmtId="10" fontId="5" fillId="24" borderId="34" xfId="42" applyNumberFormat="1" applyFont="1" applyFill="1" applyBorder="1" applyAlignment="1">
      <alignment horizontal="right" vertical="center"/>
    </xf>
    <xf numFmtId="10" fontId="5" fillId="0" borderId="24" xfId="42" applyNumberFormat="1" applyFont="1" applyFill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61" xfId="49" applyNumberFormat="1" applyFont="1" applyFill="1" applyBorder="1" applyAlignment="1">
      <alignment horizontal="right" vertical="center"/>
    </xf>
    <xf numFmtId="0" fontId="5" fillId="0" borderId="62" xfId="49" applyNumberFormat="1" applyFont="1" applyFill="1" applyBorder="1" applyAlignment="1">
      <alignment horizontal="right" vertical="center"/>
    </xf>
    <xf numFmtId="0" fontId="5" fillId="24" borderId="62" xfId="49" applyNumberFormat="1" applyFont="1" applyFill="1" applyBorder="1" applyAlignment="1">
      <alignment horizontal="right" vertical="center"/>
    </xf>
    <xf numFmtId="10" fontId="5" fillId="0" borderId="45" xfId="42" applyNumberFormat="1" applyFont="1" applyFill="1" applyBorder="1" applyAlignment="1">
      <alignment horizontal="right" vertical="center"/>
    </xf>
    <xf numFmtId="10" fontId="5" fillId="0" borderId="25" xfId="42" applyNumberFormat="1" applyFont="1" applyFill="1" applyBorder="1" applyAlignment="1">
      <alignment horizontal="right" vertical="center"/>
    </xf>
    <xf numFmtId="0" fontId="5" fillId="0" borderId="63" xfId="49" applyNumberFormat="1" applyFont="1" applyFill="1" applyBorder="1" applyAlignment="1">
      <alignment horizontal="right" vertical="center"/>
    </xf>
    <xf numFmtId="10" fontId="5" fillId="0" borderId="21" xfId="42" applyNumberFormat="1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10" fontId="5" fillId="0" borderId="14" xfId="42" applyNumberFormat="1" applyFont="1" applyFill="1" applyBorder="1" applyAlignment="1">
      <alignment horizontal="right" vertical="center"/>
    </xf>
    <xf numFmtId="38" fontId="5" fillId="0" borderId="51" xfId="49" applyFont="1" applyBorder="1" applyAlignment="1">
      <alignment horizontal="right" vertical="center"/>
    </xf>
    <xf numFmtId="0" fontId="5" fillId="0" borderId="64" xfId="49" applyNumberFormat="1" applyFont="1" applyBorder="1" applyAlignment="1">
      <alignment horizontal="right" vertical="center"/>
    </xf>
    <xf numFmtId="38" fontId="5" fillId="0" borderId="5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10" fontId="5" fillId="0" borderId="38" xfId="42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24" borderId="11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10" fontId="5" fillId="0" borderId="17" xfId="42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10" fontId="5" fillId="0" borderId="21" xfId="42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indent="1" shrinkToFit="1"/>
    </xf>
    <xf numFmtId="0" fontId="1" fillId="0" borderId="49" xfId="0" applyFont="1" applyFill="1" applyBorder="1" applyAlignment="1">
      <alignment horizontal="left" vertical="center" indent="1" shrinkToFit="1"/>
    </xf>
    <xf numFmtId="0" fontId="1" fillId="24" borderId="49" xfId="0" applyFont="1" applyFill="1" applyBorder="1" applyAlignment="1">
      <alignment horizontal="left" vertical="center" indent="1" shrinkToFit="1"/>
    </xf>
    <xf numFmtId="0" fontId="1" fillId="0" borderId="50" xfId="0" applyFont="1" applyFill="1" applyBorder="1" applyAlignment="1">
      <alignment horizontal="left" vertical="center" indent="1" shrinkToFit="1"/>
    </xf>
    <xf numFmtId="38" fontId="5" fillId="0" borderId="56" xfId="49" applyFont="1" applyBorder="1" applyAlignment="1">
      <alignment vertical="center"/>
    </xf>
    <xf numFmtId="178" fontId="5" fillId="0" borderId="55" xfId="42" applyNumberFormat="1" applyFont="1" applyBorder="1" applyAlignment="1">
      <alignment vertical="center"/>
    </xf>
    <xf numFmtId="180" fontId="5" fillId="0" borderId="31" xfId="49" applyNumberFormat="1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52" xfId="0" applyFont="1" applyFill="1" applyBorder="1" applyAlignment="1">
      <alignment horizontal="left" vertical="center" indent="1" shrinkToFit="1"/>
    </xf>
    <xf numFmtId="0" fontId="1" fillId="0" borderId="49" xfId="0" applyFont="1" applyFill="1" applyBorder="1" applyAlignment="1">
      <alignment horizontal="left" vertical="center" indent="1" shrinkToFit="1"/>
    </xf>
    <xf numFmtId="0" fontId="1" fillId="24" borderId="49" xfId="0" applyFont="1" applyFill="1" applyBorder="1" applyAlignment="1">
      <alignment horizontal="left" vertical="center" indent="1" shrinkToFit="1"/>
    </xf>
    <xf numFmtId="0" fontId="1" fillId="0" borderId="50" xfId="0" applyFont="1" applyFill="1" applyBorder="1" applyAlignment="1">
      <alignment horizontal="left" vertical="center" indent="1" shrinkToFit="1"/>
    </xf>
    <xf numFmtId="38" fontId="1" fillId="0" borderId="52" xfId="49" applyFont="1" applyFill="1" applyBorder="1" applyAlignment="1">
      <alignment horizontal="right" vertical="center"/>
    </xf>
    <xf numFmtId="38" fontId="1" fillId="0" borderId="41" xfId="49" applyFont="1" applyFill="1" applyBorder="1" applyAlignment="1">
      <alignment horizontal="right" vertical="center"/>
    </xf>
    <xf numFmtId="178" fontId="1" fillId="0" borderId="24" xfId="42" applyNumberFormat="1" applyFont="1" applyFill="1" applyBorder="1" applyAlignment="1">
      <alignment horizontal="right" vertical="center"/>
    </xf>
    <xf numFmtId="38" fontId="1" fillId="0" borderId="40" xfId="49" applyFont="1" applyFill="1" applyBorder="1" applyAlignment="1">
      <alignment horizontal="right" vertical="center"/>
    </xf>
    <xf numFmtId="178" fontId="1" fillId="0" borderId="38" xfId="42" applyNumberFormat="1" applyFont="1" applyFill="1" applyBorder="1" applyAlignment="1">
      <alignment horizontal="right" vertical="center"/>
    </xf>
    <xf numFmtId="178" fontId="1" fillId="0" borderId="37" xfId="42" applyNumberFormat="1" applyFont="1" applyFill="1" applyBorder="1" applyAlignment="1">
      <alignment horizontal="right" vertical="center"/>
    </xf>
    <xf numFmtId="178" fontId="1" fillId="0" borderId="34" xfId="42" applyNumberFormat="1" applyFont="1" applyFill="1" applyBorder="1" applyAlignment="1">
      <alignment horizontal="right" vertical="center"/>
    </xf>
    <xf numFmtId="38" fontId="1" fillId="0" borderId="49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178" fontId="1" fillId="0" borderId="11" xfId="42" applyNumberFormat="1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 vertical="center"/>
    </xf>
    <xf numFmtId="178" fontId="1" fillId="0" borderId="20" xfId="42" applyNumberFormat="1" applyFont="1" applyFill="1" applyBorder="1" applyAlignment="1">
      <alignment horizontal="right" vertical="center"/>
    </xf>
    <xf numFmtId="38" fontId="1" fillId="24" borderId="49" xfId="49" applyFont="1" applyFill="1" applyBorder="1" applyAlignment="1">
      <alignment horizontal="right" vertical="center"/>
    </xf>
    <xf numFmtId="38" fontId="1" fillId="24" borderId="19" xfId="49" applyFont="1" applyFill="1" applyBorder="1" applyAlignment="1">
      <alignment horizontal="right" vertical="center"/>
    </xf>
    <xf numFmtId="178" fontId="1" fillId="24" borderId="11" xfId="42" applyNumberFormat="1" applyFont="1" applyFill="1" applyBorder="1" applyAlignment="1">
      <alignment horizontal="right" vertical="center"/>
    </xf>
    <xf numFmtId="38" fontId="1" fillId="24" borderId="18" xfId="49" applyFont="1" applyFill="1" applyBorder="1" applyAlignment="1">
      <alignment horizontal="right" vertical="center"/>
    </xf>
    <xf numFmtId="178" fontId="1" fillId="24" borderId="34" xfId="42" applyNumberFormat="1" applyFont="1" applyFill="1" applyBorder="1" applyAlignment="1">
      <alignment horizontal="right" vertical="center"/>
    </xf>
    <xf numFmtId="178" fontId="1" fillId="24" borderId="20" xfId="42" applyNumberFormat="1" applyFont="1" applyFill="1" applyBorder="1" applyAlignment="1">
      <alignment horizontal="right" vertical="center"/>
    </xf>
    <xf numFmtId="38" fontId="1" fillId="0" borderId="50" xfId="49" applyFont="1" applyFill="1" applyBorder="1" applyAlignment="1">
      <alignment horizontal="right" vertical="center"/>
    </xf>
    <xf numFmtId="38" fontId="1" fillId="0" borderId="46" xfId="49" applyFont="1" applyFill="1" applyBorder="1" applyAlignment="1">
      <alignment horizontal="right" vertical="center"/>
    </xf>
    <xf numFmtId="178" fontId="1" fillId="0" borderId="25" xfId="42" applyNumberFormat="1" applyFont="1" applyFill="1" applyBorder="1" applyAlignment="1">
      <alignment horizontal="right" vertical="center"/>
    </xf>
    <xf numFmtId="38" fontId="1" fillId="0" borderId="47" xfId="49" applyFont="1" applyFill="1" applyBorder="1" applyAlignment="1">
      <alignment horizontal="right" vertical="center"/>
    </xf>
    <xf numFmtId="178" fontId="1" fillId="0" borderId="45" xfId="42" applyNumberFormat="1" applyFont="1" applyFill="1" applyBorder="1" applyAlignment="1">
      <alignment horizontal="right" vertical="center"/>
    </xf>
    <xf numFmtId="178" fontId="1" fillId="0" borderId="22" xfId="42" applyNumberFormat="1" applyFont="1" applyFill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shrinkToFit="1"/>
    </xf>
    <xf numFmtId="38" fontId="1" fillId="0" borderId="51" xfId="49" applyFont="1" applyBorder="1" applyAlignment="1">
      <alignment vertical="center" shrinkToFit="1"/>
    </xf>
    <xf numFmtId="38" fontId="1" fillId="0" borderId="13" xfId="49" applyFont="1" applyBorder="1" applyAlignment="1">
      <alignment vertical="center" shrinkToFit="1"/>
    </xf>
    <xf numFmtId="178" fontId="1" fillId="0" borderId="14" xfId="42" applyNumberFormat="1" applyFont="1" applyBorder="1" applyAlignment="1">
      <alignment vertical="center" shrinkToFit="1"/>
    </xf>
    <xf numFmtId="38" fontId="1" fillId="0" borderId="12" xfId="49" applyFont="1" applyBorder="1" applyAlignment="1">
      <alignment vertical="center" shrinkToFit="1"/>
    </xf>
    <xf numFmtId="178" fontId="1" fillId="0" borderId="21" xfId="42" applyNumberFormat="1" applyFont="1" applyBorder="1" applyAlignment="1">
      <alignment vertical="center" shrinkToFit="1"/>
    </xf>
    <xf numFmtId="178" fontId="1" fillId="0" borderId="15" xfId="42" applyNumberFormat="1" applyFont="1" applyFill="1" applyBorder="1" applyAlignment="1">
      <alignment vertical="center" shrinkToFit="1"/>
    </xf>
    <xf numFmtId="178" fontId="1" fillId="0" borderId="14" xfId="42" applyNumberFormat="1" applyFont="1" applyFill="1" applyBorder="1" applyAlignment="1">
      <alignment vertical="center" shrinkToFit="1"/>
    </xf>
    <xf numFmtId="178" fontId="1" fillId="0" borderId="21" xfId="42" applyNumberFormat="1" applyFont="1" applyFill="1" applyBorder="1" applyAlignment="1">
      <alignment vertical="center" shrinkToFit="1"/>
    </xf>
    <xf numFmtId="10" fontId="1" fillId="0" borderId="21" xfId="42" applyNumberFormat="1" applyFont="1" applyBorder="1" applyAlignment="1">
      <alignment vertical="center" shrinkToFit="1"/>
    </xf>
    <xf numFmtId="178" fontId="1" fillId="0" borderId="21" xfId="4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178" fontId="5" fillId="0" borderId="29" xfId="42" applyNumberFormat="1" applyFont="1" applyFill="1" applyBorder="1" applyAlignment="1">
      <alignment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80" fontId="5" fillId="0" borderId="74" xfId="49" applyNumberFormat="1" applyFont="1" applyFill="1" applyBorder="1" applyAlignment="1">
      <alignment vertical="center"/>
    </xf>
    <xf numFmtId="178" fontId="5" fillId="0" borderId="75" xfId="42" applyNumberFormat="1" applyFont="1" applyFill="1" applyBorder="1" applyAlignment="1">
      <alignment vertical="center"/>
    </xf>
    <xf numFmtId="180" fontId="5" fillId="0" borderId="76" xfId="49" applyNumberFormat="1" applyFont="1" applyFill="1" applyBorder="1" applyAlignment="1">
      <alignment vertical="center"/>
    </xf>
    <xf numFmtId="178" fontId="5" fillId="0" borderId="77" xfId="42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80" fontId="5" fillId="0" borderId="79" xfId="49" applyNumberFormat="1" applyFont="1" applyFill="1" applyBorder="1" applyAlignment="1">
      <alignment vertical="center"/>
    </xf>
    <xf numFmtId="178" fontId="5" fillId="0" borderId="80" xfId="42" applyNumberFormat="1" applyFont="1" applyFill="1" applyBorder="1" applyAlignment="1">
      <alignment vertical="center"/>
    </xf>
    <xf numFmtId="180" fontId="5" fillId="0" borderId="81" xfId="49" applyNumberFormat="1" applyFont="1" applyFill="1" applyBorder="1" applyAlignment="1">
      <alignment vertical="center"/>
    </xf>
    <xf numFmtId="178" fontId="5" fillId="0" borderId="82" xfId="42" applyNumberFormat="1" applyFont="1" applyFill="1" applyBorder="1" applyAlignment="1">
      <alignment vertical="center"/>
    </xf>
    <xf numFmtId="180" fontId="5" fillId="0" borderId="83" xfId="49" applyNumberFormat="1" applyFont="1" applyFill="1" applyBorder="1" applyAlignment="1">
      <alignment vertical="center"/>
    </xf>
    <xf numFmtId="178" fontId="5" fillId="0" borderId="84" xfId="42" applyNumberFormat="1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85" xfId="43" applyFont="1" applyBorder="1" applyAlignment="1" applyProtection="1">
      <alignment horizontal="center" vertical="center"/>
      <protection/>
    </xf>
    <xf numFmtId="0" fontId="1" fillId="0" borderId="7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3" xfId="43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8.72265625" defaultRowHeight="18.7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3" topLeftCell="D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"/>
    </sheetView>
  </sheetViews>
  <sheetFormatPr defaultColWidth="8.72265625" defaultRowHeight="18.75"/>
  <cols>
    <col min="1" max="1" width="16.18359375" style="0" customWidth="1"/>
    <col min="2" max="9" width="10.6328125" style="0" customWidth="1"/>
  </cols>
  <sheetData>
    <row r="1" spans="2:9" ht="26.25" customHeight="1" thickBot="1">
      <c r="B1" s="71" t="s">
        <v>249</v>
      </c>
      <c r="E1" s="2"/>
      <c r="F1" s="2"/>
      <c r="G1" s="27" t="s">
        <v>226</v>
      </c>
      <c r="H1" s="1"/>
      <c r="I1" s="1"/>
    </row>
    <row r="2" spans="1:9" ht="21" customHeight="1">
      <c r="A2" s="496" t="s">
        <v>0</v>
      </c>
      <c r="B2" s="493" t="s">
        <v>288</v>
      </c>
      <c r="C2" s="454"/>
      <c r="D2" s="455"/>
      <c r="E2" s="490" t="s">
        <v>111</v>
      </c>
      <c r="F2" s="490"/>
      <c r="G2" s="490"/>
      <c r="H2" s="239" t="s">
        <v>112</v>
      </c>
      <c r="I2" s="375" t="s">
        <v>113</v>
      </c>
    </row>
    <row r="3" spans="1:9" ht="23.25" customHeight="1" thickBot="1">
      <c r="A3" s="480"/>
      <c r="B3" s="231" t="s">
        <v>43</v>
      </c>
      <c r="C3" s="213" t="s">
        <v>114</v>
      </c>
      <c r="D3" s="214" t="s">
        <v>44</v>
      </c>
      <c r="E3" s="230" t="s">
        <v>115</v>
      </c>
      <c r="F3" s="213" t="s">
        <v>117</v>
      </c>
      <c r="G3" s="232" t="s">
        <v>148</v>
      </c>
      <c r="H3" s="256" t="s">
        <v>115</v>
      </c>
      <c r="I3" s="376" t="s">
        <v>115</v>
      </c>
    </row>
    <row r="4" spans="1:9" s="13" customFormat="1" ht="15" customHeight="1">
      <c r="A4" s="208" t="s">
        <v>1</v>
      </c>
      <c r="B4" s="131">
        <f>'基礎データ'!B5</f>
        <v>2628811</v>
      </c>
      <c r="C4" s="251">
        <f>'基礎データ'!C5</f>
        <v>529692</v>
      </c>
      <c r="D4" s="370">
        <f aca="true" t="shared" si="0" ref="D4:D45">C4/B4</f>
        <v>0.20149489636189136</v>
      </c>
      <c r="E4" s="139">
        <v>3566</v>
      </c>
      <c r="F4" s="251">
        <f>'サービス利用状況'!G4</f>
        <v>8871</v>
      </c>
      <c r="G4" s="374">
        <f aca="true" t="shared" si="1" ref="G4:G45">F4/C4</f>
        <v>0.016747468340091977</v>
      </c>
      <c r="H4" s="209" t="s">
        <v>152</v>
      </c>
      <c r="I4" s="377" t="s">
        <v>152</v>
      </c>
    </row>
    <row r="5" spans="1:9" s="13" customFormat="1" ht="15" customHeight="1">
      <c r="A5" s="196" t="s">
        <v>21</v>
      </c>
      <c r="B5" s="133">
        <f>'基礎データ'!B6</f>
        <v>347279</v>
      </c>
      <c r="C5" s="29">
        <f>'基礎データ'!C6</f>
        <v>68148</v>
      </c>
      <c r="D5" s="371">
        <f t="shared" si="0"/>
        <v>0.19623415179149906</v>
      </c>
      <c r="E5" s="137">
        <v>676</v>
      </c>
      <c r="F5" s="29">
        <f>'サービス利用状況'!G5</f>
        <v>1021</v>
      </c>
      <c r="G5" s="114">
        <f t="shared" si="1"/>
        <v>0.014982097787169102</v>
      </c>
      <c r="H5" s="198" t="s">
        <v>65</v>
      </c>
      <c r="I5" s="378" t="s">
        <v>65</v>
      </c>
    </row>
    <row r="6" spans="1:9" s="13" customFormat="1" ht="15" customHeight="1">
      <c r="A6" s="196" t="s">
        <v>22</v>
      </c>
      <c r="B6" s="133">
        <f>'基礎データ'!B7</f>
        <v>393680</v>
      </c>
      <c r="C6" s="29">
        <f>'基礎データ'!C7</f>
        <v>84732</v>
      </c>
      <c r="D6" s="371">
        <f t="shared" si="0"/>
        <v>0.2152306441780126</v>
      </c>
      <c r="E6" s="137">
        <v>943</v>
      </c>
      <c r="F6" s="29">
        <f>'サービス利用状況'!G6</f>
        <v>974</v>
      </c>
      <c r="G6" s="114">
        <f t="shared" si="1"/>
        <v>0.011495066798848133</v>
      </c>
      <c r="H6" s="198" t="s">
        <v>63</v>
      </c>
      <c r="I6" s="378" t="s">
        <v>63</v>
      </c>
    </row>
    <row r="7" spans="1:9" s="13" customFormat="1" ht="15" customHeight="1">
      <c r="A7" s="196" t="s">
        <v>23</v>
      </c>
      <c r="B7" s="133">
        <f>'基礎データ'!B8</f>
        <v>128902</v>
      </c>
      <c r="C7" s="29">
        <f>'基礎データ'!C8</f>
        <v>26160</v>
      </c>
      <c r="D7" s="371">
        <f t="shared" si="0"/>
        <v>0.2029448728491412</v>
      </c>
      <c r="E7" s="137">
        <v>191</v>
      </c>
      <c r="F7" s="29">
        <f>'サービス利用状況'!G7</f>
        <v>309</v>
      </c>
      <c r="G7" s="114">
        <f t="shared" si="1"/>
        <v>0.011811926605504588</v>
      </c>
      <c r="H7" s="198" t="s">
        <v>152</v>
      </c>
      <c r="I7" s="378" t="s">
        <v>152</v>
      </c>
    </row>
    <row r="8" spans="1:9" s="13" customFormat="1" ht="15" customHeight="1">
      <c r="A8" s="196" t="s">
        <v>3</v>
      </c>
      <c r="B8" s="133">
        <f>'基礎データ'!B9</f>
        <v>104048</v>
      </c>
      <c r="C8" s="29">
        <f>'基礎データ'!C9</f>
        <v>22345</v>
      </c>
      <c r="D8" s="371">
        <f t="shared" si="0"/>
        <v>0.21475665077656467</v>
      </c>
      <c r="E8" s="137">
        <v>623</v>
      </c>
      <c r="F8" s="29">
        <f>'サービス利用状況'!G8</f>
        <v>290</v>
      </c>
      <c r="G8" s="114">
        <f t="shared" si="1"/>
        <v>0.012978294920563885</v>
      </c>
      <c r="H8" s="198" t="s">
        <v>152</v>
      </c>
      <c r="I8" s="378" t="s">
        <v>152</v>
      </c>
    </row>
    <row r="9" spans="1:9" s="13" customFormat="1" ht="15" customHeight="1">
      <c r="A9" s="196" t="s">
        <v>4</v>
      </c>
      <c r="B9" s="133">
        <f>'基礎データ'!B10</f>
        <v>358587</v>
      </c>
      <c r="C9" s="29">
        <f>'基礎データ'!C10</f>
        <v>81340</v>
      </c>
      <c r="D9" s="371">
        <f>C9/B9</f>
        <v>0.22683477092030666</v>
      </c>
      <c r="E9" s="137">
        <v>358</v>
      </c>
      <c r="F9" s="29">
        <f>'サービス利用状況'!G9</f>
        <v>1000</v>
      </c>
      <c r="G9" s="114">
        <f>F9/C9</f>
        <v>0.012294074256208508</v>
      </c>
      <c r="H9" s="198">
        <v>130</v>
      </c>
      <c r="I9" s="378">
        <v>22</v>
      </c>
    </row>
    <row r="10" spans="1:9" s="13" customFormat="1" ht="15" customHeight="1">
      <c r="A10" s="196" t="s">
        <v>5</v>
      </c>
      <c r="B10" s="133">
        <f>'基礎データ'!B11</f>
        <v>273480</v>
      </c>
      <c r="C10" s="29">
        <f>'基礎データ'!C11</f>
        <v>50735</v>
      </c>
      <c r="D10" s="371">
        <f t="shared" si="0"/>
        <v>0.1855163083223636</v>
      </c>
      <c r="E10" s="137">
        <v>574</v>
      </c>
      <c r="F10" s="29">
        <f>'サービス利用状況'!G10</f>
        <v>614</v>
      </c>
      <c r="G10" s="114">
        <f t="shared" si="1"/>
        <v>0.012102099142603726</v>
      </c>
      <c r="H10" s="198">
        <v>355</v>
      </c>
      <c r="I10" s="378">
        <v>2</v>
      </c>
    </row>
    <row r="11" spans="1:9" s="13" customFormat="1" ht="15" customHeight="1">
      <c r="A11" s="196" t="s">
        <v>9</v>
      </c>
      <c r="B11" s="133">
        <f>'基礎データ'!B12</f>
        <v>83593</v>
      </c>
      <c r="C11" s="29">
        <f>'基礎データ'!C12</f>
        <v>16261</v>
      </c>
      <c r="D11" s="371">
        <f>C11/B11</f>
        <v>0.19452585742825357</v>
      </c>
      <c r="E11" s="137">
        <v>153</v>
      </c>
      <c r="F11" s="29">
        <f>'サービス利用状況'!G11</f>
        <v>234</v>
      </c>
      <c r="G11" s="114">
        <f>F11/C11</f>
        <v>0.014390258901666564</v>
      </c>
      <c r="H11" s="198" t="s">
        <v>65</v>
      </c>
      <c r="I11" s="378" t="s">
        <v>65</v>
      </c>
    </row>
    <row r="12" spans="1:9" s="13" customFormat="1" ht="15" customHeight="1">
      <c r="A12" s="196" t="s">
        <v>24</v>
      </c>
      <c r="B12" s="133">
        <f>'基礎データ'!B13</f>
        <v>23460</v>
      </c>
      <c r="C12" s="29">
        <f>'基礎データ'!C13</f>
        <v>6102</v>
      </c>
      <c r="D12" s="371">
        <f t="shared" si="0"/>
        <v>0.2601023017902813</v>
      </c>
      <c r="E12" s="137">
        <v>24</v>
      </c>
      <c r="F12" s="29">
        <f>'サービス利用状況'!G12</f>
        <v>109</v>
      </c>
      <c r="G12" s="114">
        <f t="shared" si="1"/>
        <v>0.017862995739101935</v>
      </c>
      <c r="H12" s="198" t="s">
        <v>65</v>
      </c>
      <c r="I12" s="378" t="s">
        <v>65</v>
      </c>
    </row>
    <row r="13" spans="1:9" s="13" customFormat="1" ht="15" customHeight="1">
      <c r="A13" s="196" t="s">
        <v>14</v>
      </c>
      <c r="B13" s="133">
        <f>'基礎データ'!B14</f>
        <v>12404</v>
      </c>
      <c r="C13" s="29">
        <f>'基礎データ'!C14</f>
        <v>3251</v>
      </c>
      <c r="D13" s="371">
        <f t="shared" si="0"/>
        <v>0.2620928732666882</v>
      </c>
      <c r="E13" s="194" t="s">
        <v>63</v>
      </c>
      <c r="F13" s="29">
        <f>'サービス利用状況'!G13</f>
        <v>82</v>
      </c>
      <c r="G13" s="114">
        <f t="shared" si="1"/>
        <v>0.025223008305136883</v>
      </c>
      <c r="H13" s="198" t="s">
        <v>63</v>
      </c>
      <c r="I13" s="378" t="s">
        <v>63</v>
      </c>
    </row>
    <row r="14" spans="1:9" s="13" customFormat="1" ht="15" customHeight="1">
      <c r="A14" s="196" t="s">
        <v>13</v>
      </c>
      <c r="B14" s="133">
        <f>'基礎データ'!B15</f>
        <v>29566</v>
      </c>
      <c r="C14" s="29">
        <f>'基礎データ'!C15</f>
        <v>6160</v>
      </c>
      <c r="D14" s="371">
        <f t="shared" si="0"/>
        <v>0.20834742609754447</v>
      </c>
      <c r="E14" s="194" t="s">
        <v>65</v>
      </c>
      <c r="F14" s="29">
        <f>'サービス利用状況'!G14</f>
        <v>87</v>
      </c>
      <c r="G14" s="114">
        <f t="shared" si="1"/>
        <v>0.014123376623376623</v>
      </c>
      <c r="H14" s="198" t="s">
        <v>65</v>
      </c>
      <c r="I14" s="378" t="s">
        <v>65</v>
      </c>
    </row>
    <row r="15" spans="1:9" s="13" customFormat="1" ht="15" customHeight="1">
      <c r="A15" s="196" t="s">
        <v>2</v>
      </c>
      <c r="B15" s="133">
        <f>'基礎データ'!B16</f>
        <v>849834</v>
      </c>
      <c r="C15" s="29">
        <f>'基礎データ'!C16</f>
        <v>185554</v>
      </c>
      <c r="D15" s="371">
        <f t="shared" si="0"/>
        <v>0.21834146433303445</v>
      </c>
      <c r="E15" s="137">
        <v>6355</v>
      </c>
      <c r="F15" s="29">
        <f>'サービス利用状況'!G15</f>
        <v>2157</v>
      </c>
      <c r="G15" s="114">
        <f t="shared" si="1"/>
        <v>0.011624648350345452</v>
      </c>
      <c r="H15" s="258">
        <v>231</v>
      </c>
      <c r="I15" s="378">
        <v>34</v>
      </c>
    </row>
    <row r="16" spans="1:9" s="13" customFormat="1" ht="15" customHeight="1">
      <c r="A16" s="196" t="s">
        <v>10</v>
      </c>
      <c r="B16" s="133">
        <f>'基礎データ'!B17</f>
        <v>60330</v>
      </c>
      <c r="C16" s="29">
        <f>'基礎データ'!C17</f>
        <v>13144</v>
      </c>
      <c r="D16" s="371">
        <f t="shared" si="0"/>
        <v>0.21786839051881318</v>
      </c>
      <c r="E16" s="137">
        <v>42</v>
      </c>
      <c r="F16" s="29">
        <f>'サービス利用状況'!G16</f>
        <v>131</v>
      </c>
      <c r="G16" s="114">
        <f t="shared" si="1"/>
        <v>0.009966524650030431</v>
      </c>
      <c r="H16" s="258">
        <v>77</v>
      </c>
      <c r="I16" s="378" t="s">
        <v>65</v>
      </c>
    </row>
    <row r="17" spans="1:9" s="13" customFormat="1" ht="15" customHeight="1">
      <c r="A17" s="196" t="s">
        <v>25</v>
      </c>
      <c r="B17" s="133">
        <f>'基礎データ'!B18</f>
        <v>77616</v>
      </c>
      <c r="C17" s="30">
        <f>'基礎データ'!C18</f>
        <v>15077</v>
      </c>
      <c r="D17" s="372">
        <f t="shared" si="0"/>
        <v>0.1942511853226139</v>
      </c>
      <c r="E17" s="194">
        <v>94</v>
      </c>
      <c r="F17" s="30">
        <f>'サービス利用状況'!G17</f>
        <v>180</v>
      </c>
      <c r="G17" s="101">
        <f t="shared" si="1"/>
        <v>0.011938714598394906</v>
      </c>
      <c r="H17" s="198">
        <v>12</v>
      </c>
      <c r="I17" s="378">
        <v>0</v>
      </c>
    </row>
    <row r="18" spans="1:9" s="13" customFormat="1" ht="15" customHeight="1">
      <c r="A18" s="196" t="s">
        <v>26</v>
      </c>
      <c r="B18" s="133">
        <f>'基礎データ'!B19</f>
        <v>202977</v>
      </c>
      <c r="C18" s="30">
        <f>'基礎データ'!C19</f>
        <v>43361</v>
      </c>
      <c r="D18" s="372">
        <f>C18/B18</f>
        <v>0.21362518906082956</v>
      </c>
      <c r="E18" s="194">
        <v>374</v>
      </c>
      <c r="F18" s="30">
        <f>'サービス利用状況'!G18</f>
        <v>381</v>
      </c>
      <c r="G18" s="101">
        <f>F18/C18</f>
        <v>0.008786697723760983</v>
      </c>
      <c r="H18" s="198" t="s">
        <v>65</v>
      </c>
      <c r="I18" s="378" t="s">
        <v>65</v>
      </c>
    </row>
    <row r="19" spans="1:9" s="13" customFormat="1" ht="15" customHeight="1">
      <c r="A19" s="196" t="s">
        <v>27</v>
      </c>
      <c r="B19" s="133">
        <f>'基礎データ'!B20</f>
        <v>90527</v>
      </c>
      <c r="C19" s="30">
        <f>'基礎データ'!C20</f>
        <v>18778</v>
      </c>
      <c r="D19" s="372">
        <f>C19/B19</f>
        <v>0.20742982756525677</v>
      </c>
      <c r="E19" s="194">
        <v>213</v>
      </c>
      <c r="F19" s="30">
        <f>'サービス利用状況'!G19</f>
        <v>184</v>
      </c>
      <c r="G19" s="101">
        <f>F19/C19</f>
        <v>0.009798700607093407</v>
      </c>
      <c r="H19" s="198" t="s">
        <v>63</v>
      </c>
      <c r="I19" s="378" t="s">
        <v>63</v>
      </c>
    </row>
    <row r="20" spans="1:9" s="13" customFormat="1" ht="15" customHeight="1">
      <c r="A20" s="196" t="s">
        <v>28</v>
      </c>
      <c r="B20" s="133">
        <f>'基礎データ'!B21</f>
        <v>102834</v>
      </c>
      <c r="C20" s="30">
        <f>'基礎データ'!C21</f>
        <v>21416</v>
      </c>
      <c r="D20" s="372">
        <f t="shared" si="0"/>
        <v>0.2082579691541708</v>
      </c>
      <c r="E20" s="194">
        <v>67</v>
      </c>
      <c r="F20" s="30">
        <f>'サービス利用状況'!G20</f>
        <v>283</v>
      </c>
      <c r="G20" s="101">
        <f>F20/C20</f>
        <v>0.013214419125887188</v>
      </c>
      <c r="H20" s="198" t="s">
        <v>65</v>
      </c>
      <c r="I20" s="378" t="s">
        <v>65</v>
      </c>
    </row>
    <row r="21" spans="1:9" s="13" customFormat="1" ht="15" customHeight="1">
      <c r="A21" s="196" t="s">
        <v>8</v>
      </c>
      <c r="B21" s="133">
        <f>'基礎データ'!B22</f>
        <v>186166</v>
      </c>
      <c r="C21" s="30">
        <f>'基礎データ'!C22</f>
        <v>33505</v>
      </c>
      <c r="D21" s="372">
        <f t="shared" si="0"/>
        <v>0.17997378683540496</v>
      </c>
      <c r="E21" s="194">
        <v>294</v>
      </c>
      <c r="F21" s="30">
        <f>'サービス利用状況'!G21</f>
        <v>411</v>
      </c>
      <c r="G21" s="101">
        <f t="shared" si="1"/>
        <v>0.012266825846888525</v>
      </c>
      <c r="H21" s="198">
        <v>63</v>
      </c>
      <c r="I21" s="378">
        <v>24</v>
      </c>
    </row>
    <row r="22" spans="1:9" s="13" customFormat="1" ht="15" customHeight="1">
      <c r="A22" s="197" t="s">
        <v>40</v>
      </c>
      <c r="B22" s="279">
        <f>'基礎データ'!B23</f>
        <v>0</v>
      </c>
      <c r="C22" s="45">
        <f>'基礎データ'!C23</f>
        <v>0</v>
      </c>
      <c r="D22" s="373" t="e">
        <f t="shared" si="0"/>
        <v>#DIV/0!</v>
      </c>
      <c r="E22" s="195"/>
      <c r="F22" s="45">
        <f>'サービス利用状況'!G22</f>
        <v>0</v>
      </c>
      <c r="G22" s="81" t="e">
        <f t="shared" si="1"/>
        <v>#DIV/0!</v>
      </c>
      <c r="H22" s="199"/>
      <c r="I22" s="379"/>
    </row>
    <row r="23" spans="1:9" s="13" customFormat="1" ht="15" customHeight="1">
      <c r="A23" s="196" t="s">
        <v>12</v>
      </c>
      <c r="B23" s="133">
        <f>'基礎データ'!B24</f>
        <v>58134</v>
      </c>
      <c r="C23" s="30">
        <f>'基礎データ'!C24</f>
        <v>12703</v>
      </c>
      <c r="D23" s="372">
        <f>C23/B23</f>
        <v>0.21851240238070666</v>
      </c>
      <c r="E23" s="194">
        <v>70</v>
      </c>
      <c r="F23" s="30">
        <f>'サービス利用状況'!G23</f>
        <v>165</v>
      </c>
      <c r="G23" s="101">
        <f>F23/C23</f>
        <v>0.012989057702904826</v>
      </c>
      <c r="H23" s="198">
        <v>10</v>
      </c>
      <c r="I23" s="378" t="s">
        <v>152</v>
      </c>
    </row>
    <row r="24" spans="1:9" s="13" customFormat="1" ht="15" customHeight="1">
      <c r="A24" s="196" t="s">
        <v>15</v>
      </c>
      <c r="B24" s="133">
        <f>'基礎データ'!B25</f>
        <v>18279</v>
      </c>
      <c r="C24" s="30">
        <f>'基礎データ'!C25</f>
        <v>4100</v>
      </c>
      <c r="D24" s="372">
        <f t="shared" si="0"/>
        <v>0.22430111056403523</v>
      </c>
      <c r="E24" s="194">
        <v>21</v>
      </c>
      <c r="F24" s="30">
        <f>'サービス利用状況'!G24</f>
        <v>59</v>
      </c>
      <c r="G24" s="101">
        <f>F24/C24</f>
        <v>0.014390243902439025</v>
      </c>
      <c r="H24" s="198" t="s">
        <v>65</v>
      </c>
      <c r="I24" s="378" t="s">
        <v>65</v>
      </c>
    </row>
    <row r="25" spans="1:9" s="13" customFormat="1" ht="15" customHeight="1">
      <c r="A25" s="196" t="s">
        <v>17</v>
      </c>
      <c r="B25" s="133">
        <f>'基礎データ'!B26</f>
        <v>8221</v>
      </c>
      <c r="C25" s="30">
        <f>'基礎データ'!C26</f>
        <v>1763</v>
      </c>
      <c r="D25" s="372">
        <f>C25/B25</f>
        <v>0.21445079674005596</v>
      </c>
      <c r="E25" s="194">
        <v>9</v>
      </c>
      <c r="F25" s="30">
        <f>'サービス利用状況'!G25</f>
        <v>28</v>
      </c>
      <c r="G25" s="101">
        <f>F25/C25</f>
        <v>0.01588201928530913</v>
      </c>
      <c r="H25" s="198">
        <v>0</v>
      </c>
      <c r="I25" s="378">
        <v>0</v>
      </c>
    </row>
    <row r="26" spans="1:9" s="13" customFormat="1" ht="15" customHeight="1">
      <c r="A26" s="196" t="s">
        <v>16</v>
      </c>
      <c r="B26" s="133">
        <f>'基礎データ'!B27</f>
        <v>44745</v>
      </c>
      <c r="C26" s="30">
        <f>'基礎データ'!C27</f>
        <v>8590</v>
      </c>
      <c r="D26" s="372">
        <f>C26/B26</f>
        <v>0.19197675717957313</v>
      </c>
      <c r="E26" s="194"/>
      <c r="F26" s="30">
        <f>'サービス利用状況'!G26</f>
        <v>0</v>
      </c>
      <c r="G26" s="101">
        <f>F26/C26</f>
        <v>0</v>
      </c>
      <c r="H26" s="198"/>
      <c r="I26" s="378"/>
    </row>
    <row r="27" spans="1:9" s="13" customFormat="1" ht="15" customHeight="1">
      <c r="A27" s="196" t="s">
        <v>18</v>
      </c>
      <c r="B27" s="133">
        <f>'基礎データ'!B28</f>
        <v>18219</v>
      </c>
      <c r="C27" s="30">
        <f>'基礎データ'!C28</f>
        <v>5235</v>
      </c>
      <c r="D27" s="372">
        <f t="shared" si="0"/>
        <v>0.28733739502716943</v>
      </c>
      <c r="E27" s="194">
        <v>4</v>
      </c>
      <c r="F27" s="30">
        <f>'サービス利用状況'!G27</f>
        <v>50</v>
      </c>
      <c r="G27" s="101">
        <f t="shared" si="1"/>
        <v>0.009551098376313277</v>
      </c>
      <c r="H27" s="198" t="s">
        <v>63</v>
      </c>
      <c r="I27" s="378" t="s">
        <v>63</v>
      </c>
    </row>
    <row r="28" spans="1:9" s="13" customFormat="1" ht="15" customHeight="1">
      <c r="A28" s="196" t="s">
        <v>41</v>
      </c>
      <c r="B28" s="133">
        <f>'基礎データ'!B29</f>
        <v>336464</v>
      </c>
      <c r="C28" s="30">
        <f>'基礎データ'!C29</f>
        <v>75611</v>
      </c>
      <c r="D28" s="372">
        <f>C28/B28</f>
        <v>0.22472240715202815</v>
      </c>
      <c r="E28" s="194">
        <v>847</v>
      </c>
      <c r="F28" s="30">
        <f>'サービス利用状況'!G28</f>
        <v>936</v>
      </c>
      <c r="G28" s="101">
        <f>F28/C28</f>
        <v>0.012379151181706365</v>
      </c>
      <c r="H28" s="198" t="s">
        <v>65</v>
      </c>
      <c r="I28" s="378" t="s">
        <v>65</v>
      </c>
    </row>
    <row r="29" spans="1:9" s="13" customFormat="1" ht="15" customHeight="1">
      <c r="A29" s="196" t="s">
        <v>29</v>
      </c>
      <c r="B29" s="133">
        <f>'基礎データ'!B30</f>
        <v>411133</v>
      </c>
      <c r="C29" s="30">
        <f>'基礎データ'!C30</f>
        <v>82678</v>
      </c>
      <c r="D29" s="372">
        <f>C29/B29</f>
        <v>0.20109794154203142</v>
      </c>
      <c r="E29" s="194">
        <v>2948</v>
      </c>
      <c r="F29" s="30">
        <f>'サービス利用状況'!G29</f>
        <v>1055</v>
      </c>
      <c r="G29" s="101">
        <f>F29/C29</f>
        <v>0.012760347371731295</v>
      </c>
      <c r="H29" s="198">
        <v>214</v>
      </c>
      <c r="I29" s="378">
        <v>7</v>
      </c>
    </row>
    <row r="30" spans="1:9" s="13" customFormat="1" ht="15" customHeight="1">
      <c r="A30" s="196" t="s">
        <v>7</v>
      </c>
      <c r="B30" s="133">
        <f>'基礎データ'!B31</f>
        <v>242801</v>
      </c>
      <c r="C30" s="30">
        <f>'基礎データ'!C31</f>
        <v>53204</v>
      </c>
      <c r="D30" s="372">
        <f t="shared" si="0"/>
        <v>0.21912595088158615</v>
      </c>
      <c r="E30" s="194">
        <v>413</v>
      </c>
      <c r="F30" s="30">
        <f>'サービス利用状況'!G30</f>
        <v>627</v>
      </c>
      <c r="G30" s="101">
        <f t="shared" si="1"/>
        <v>0.011784828208405384</v>
      </c>
      <c r="H30" s="198" t="s">
        <v>63</v>
      </c>
      <c r="I30" s="378" t="s">
        <v>63</v>
      </c>
    </row>
    <row r="31" spans="1:9" s="13" customFormat="1" ht="15" customHeight="1">
      <c r="A31" s="196" t="s">
        <v>30</v>
      </c>
      <c r="B31" s="133">
        <f>'基礎データ'!B32</f>
        <v>127734</v>
      </c>
      <c r="C31" s="30">
        <f>'基礎データ'!C32</f>
        <v>25508</v>
      </c>
      <c r="D31" s="372">
        <f t="shared" si="0"/>
        <v>0.1996962437565566</v>
      </c>
      <c r="E31" s="194">
        <v>209</v>
      </c>
      <c r="F31" s="30">
        <f>'サービス利用状況'!G31</f>
        <v>356</v>
      </c>
      <c r="G31" s="101">
        <f t="shared" si="1"/>
        <v>0.013956405833464011</v>
      </c>
      <c r="H31" s="198" t="s">
        <v>152</v>
      </c>
      <c r="I31" s="378" t="s">
        <v>152</v>
      </c>
    </row>
    <row r="32" spans="1:9" s="13" customFormat="1" ht="15" customHeight="1">
      <c r="A32" s="196" t="s">
        <v>31</v>
      </c>
      <c r="B32" s="133">
        <f>'基礎データ'!B33</f>
        <v>78954</v>
      </c>
      <c r="C32" s="30">
        <f>'基礎データ'!C33</f>
        <v>16401</v>
      </c>
      <c r="D32" s="372">
        <f t="shared" si="0"/>
        <v>0.20772855080173266</v>
      </c>
      <c r="E32" s="194">
        <v>192</v>
      </c>
      <c r="F32" s="30">
        <f>'サービス利用状況'!G32</f>
        <v>222</v>
      </c>
      <c r="G32" s="101">
        <f t="shared" si="1"/>
        <v>0.013535760014633254</v>
      </c>
      <c r="H32" s="198" t="s">
        <v>63</v>
      </c>
      <c r="I32" s="378" t="s">
        <v>63</v>
      </c>
    </row>
    <row r="33" spans="1:9" s="13" customFormat="1" ht="15" customHeight="1">
      <c r="A33" s="196" t="s">
        <v>32</v>
      </c>
      <c r="B33" s="133">
        <f>'基礎データ'!B34</f>
        <v>126432</v>
      </c>
      <c r="C33" s="30">
        <f>'基礎データ'!C34</f>
        <v>29811</v>
      </c>
      <c r="D33" s="372">
        <f t="shared" si="0"/>
        <v>0.23578682611996962</v>
      </c>
      <c r="E33" s="194" t="s">
        <v>152</v>
      </c>
      <c r="F33" s="30">
        <f>'サービス利用状況'!G33</f>
        <v>406</v>
      </c>
      <c r="G33" s="101">
        <f t="shared" si="1"/>
        <v>0.013619133876756902</v>
      </c>
      <c r="H33" s="198" t="s">
        <v>152</v>
      </c>
      <c r="I33" s="378" t="s">
        <v>152</v>
      </c>
    </row>
    <row r="34" spans="1:9" s="13" customFormat="1" ht="15" customHeight="1">
      <c r="A34" s="196" t="s">
        <v>34</v>
      </c>
      <c r="B34" s="133">
        <f>'基礎データ'!B35</f>
        <v>118046</v>
      </c>
      <c r="C34" s="30">
        <f>'基礎データ'!C35</f>
        <v>26858</v>
      </c>
      <c r="D34" s="372">
        <f t="shared" si="0"/>
        <v>0.2275214746793623</v>
      </c>
      <c r="E34" s="194">
        <v>247</v>
      </c>
      <c r="F34" s="30">
        <f>'サービス利用状況'!G34</f>
        <v>360</v>
      </c>
      <c r="G34" s="101">
        <f t="shared" si="1"/>
        <v>0.013403827537419019</v>
      </c>
      <c r="H34" s="198">
        <v>0</v>
      </c>
      <c r="I34" s="378">
        <v>0</v>
      </c>
    </row>
    <row r="35" spans="1:9" s="13" customFormat="1" ht="15" customHeight="1">
      <c r="A35" s="196" t="s">
        <v>33</v>
      </c>
      <c r="B35" s="133">
        <f>'基礎データ'!B36</f>
        <v>66760</v>
      </c>
      <c r="C35" s="30">
        <f>'基礎データ'!C36</f>
        <v>15009</v>
      </c>
      <c r="D35" s="372">
        <f>C35/B35</f>
        <v>0.22482025164769323</v>
      </c>
      <c r="E35" s="194" t="s">
        <v>152</v>
      </c>
      <c r="F35" s="30">
        <f>'サービス利用状況'!G35</f>
        <v>193</v>
      </c>
      <c r="G35" s="101"/>
      <c r="H35" s="198" t="s">
        <v>152</v>
      </c>
      <c r="I35" s="378" t="s">
        <v>152</v>
      </c>
    </row>
    <row r="36" spans="1:9" s="13" customFormat="1" ht="15" customHeight="1">
      <c r="A36" s="196" t="s">
        <v>6</v>
      </c>
      <c r="B36" s="133">
        <f>'基礎データ'!B37</f>
        <v>120673</v>
      </c>
      <c r="C36" s="30">
        <f>'基礎データ'!C37</f>
        <v>25937</v>
      </c>
      <c r="D36" s="372">
        <f>C36/B36</f>
        <v>0.21493623262867417</v>
      </c>
      <c r="E36" s="194">
        <v>159</v>
      </c>
      <c r="F36" s="30">
        <f>'サービス利用状況'!G36</f>
        <v>442</v>
      </c>
      <c r="G36" s="101">
        <f>F36/C36</f>
        <v>0.017041292362262404</v>
      </c>
      <c r="H36" s="198" t="s">
        <v>65</v>
      </c>
      <c r="I36" s="378" t="s">
        <v>65</v>
      </c>
    </row>
    <row r="37" spans="1:9" s="13" customFormat="1" ht="15" customHeight="1">
      <c r="A37" s="196" t="s">
        <v>35</v>
      </c>
      <c r="B37" s="133">
        <f>'基礎データ'!B38</f>
        <v>115329</v>
      </c>
      <c r="C37" s="30">
        <f>'基礎データ'!C38</f>
        <v>27626</v>
      </c>
      <c r="D37" s="372">
        <f t="shared" si="0"/>
        <v>0.23954079199507497</v>
      </c>
      <c r="E37" s="194">
        <v>330</v>
      </c>
      <c r="F37" s="30">
        <f>'サービス利用状況'!G37</f>
        <v>373</v>
      </c>
      <c r="G37" s="101">
        <f t="shared" si="1"/>
        <v>0.013501773691450083</v>
      </c>
      <c r="H37" s="198" t="s">
        <v>152</v>
      </c>
      <c r="I37" s="378" t="s">
        <v>152</v>
      </c>
    </row>
    <row r="38" spans="1:9" s="13" customFormat="1" ht="15" customHeight="1">
      <c r="A38" s="196" t="s">
        <v>36</v>
      </c>
      <c r="B38" s="133">
        <f>'基礎データ'!B39</f>
        <v>57823</v>
      </c>
      <c r="C38" s="30">
        <f>'基礎データ'!C39</f>
        <v>12202</v>
      </c>
      <c r="D38" s="372">
        <f t="shared" si="0"/>
        <v>0.21102329522854227</v>
      </c>
      <c r="E38" s="194">
        <v>147</v>
      </c>
      <c r="F38" s="30">
        <f>'サービス利用状況'!G38</f>
        <v>161</v>
      </c>
      <c r="G38" s="101">
        <f t="shared" si="1"/>
        <v>0.013194558269136207</v>
      </c>
      <c r="H38" s="198" t="s">
        <v>65</v>
      </c>
      <c r="I38" s="378" t="s">
        <v>65</v>
      </c>
    </row>
    <row r="39" spans="1:9" s="13" customFormat="1" ht="15" customHeight="1">
      <c r="A39" s="196" t="s">
        <v>20</v>
      </c>
      <c r="B39" s="133">
        <f>'基礎データ'!B40</f>
        <v>16587</v>
      </c>
      <c r="C39" s="30">
        <f>'基礎データ'!C40</f>
        <v>4102</v>
      </c>
      <c r="D39" s="372">
        <f>C39/B39</f>
        <v>0.24730210405739433</v>
      </c>
      <c r="E39" s="194" t="s">
        <v>65</v>
      </c>
      <c r="F39" s="30">
        <f>'サービス利用状況'!G39</f>
        <v>94</v>
      </c>
      <c r="G39" s="101">
        <f>F39/C39</f>
        <v>0.022915650901999023</v>
      </c>
      <c r="H39" s="198" t="s">
        <v>65</v>
      </c>
      <c r="I39" s="378" t="s">
        <v>65</v>
      </c>
    </row>
    <row r="40" spans="1:9" s="13" customFormat="1" ht="15" customHeight="1">
      <c r="A40" s="196" t="s">
        <v>19</v>
      </c>
      <c r="B40" s="133">
        <f>'基礎データ'!B41</f>
        <v>14278</v>
      </c>
      <c r="C40" s="30">
        <f>'基礎データ'!C41</f>
        <v>2899</v>
      </c>
      <c r="D40" s="372">
        <f t="shared" si="0"/>
        <v>0.20303964140635944</v>
      </c>
      <c r="E40" s="194" t="s">
        <v>63</v>
      </c>
      <c r="F40" s="30">
        <f>'サービス利用状況'!G40</f>
        <v>47</v>
      </c>
      <c r="G40" s="101">
        <f t="shared" si="1"/>
        <v>0.016212487064505003</v>
      </c>
      <c r="H40" s="198" t="s">
        <v>63</v>
      </c>
      <c r="I40" s="378" t="s">
        <v>63</v>
      </c>
    </row>
    <row r="41" spans="1:9" s="13" customFormat="1" ht="15" customHeight="1">
      <c r="A41" s="196" t="s">
        <v>37</v>
      </c>
      <c r="B41" s="133">
        <f>'基礎データ'!B42</f>
        <v>6336</v>
      </c>
      <c r="C41" s="30">
        <f>'基礎データ'!C42</f>
        <v>1897</v>
      </c>
      <c r="D41" s="372">
        <f>C41/B41</f>
        <v>0.29940025252525254</v>
      </c>
      <c r="E41" s="194" t="s">
        <v>65</v>
      </c>
      <c r="F41" s="30">
        <f>'サービス利用状況'!G41</f>
        <v>51</v>
      </c>
      <c r="G41" s="101">
        <f>F41/C41</f>
        <v>0.02688455455983131</v>
      </c>
      <c r="H41" s="198" t="s">
        <v>65</v>
      </c>
      <c r="I41" s="378" t="s">
        <v>65</v>
      </c>
    </row>
    <row r="42" spans="1:9" s="13" customFormat="1" ht="15" customHeight="1">
      <c r="A42" s="196" t="s">
        <v>11</v>
      </c>
      <c r="B42" s="133">
        <f>'基礎データ'!B43</f>
        <v>505391</v>
      </c>
      <c r="C42" s="30">
        <f>'基礎データ'!C43</f>
        <v>112625</v>
      </c>
      <c r="D42" s="372">
        <f t="shared" si="0"/>
        <v>0.22284726083369114</v>
      </c>
      <c r="E42" s="194">
        <v>1163</v>
      </c>
      <c r="F42" s="30">
        <f>'サービス利用状況'!G42</f>
        <v>1548</v>
      </c>
      <c r="G42" s="101">
        <f t="shared" si="1"/>
        <v>0.013744728079911209</v>
      </c>
      <c r="H42" s="198">
        <v>0</v>
      </c>
      <c r="I42" s="378">
        <v>0</v>
      </c>
    </row>
    <row r="43" spans="1:9" s="13" customFormat="1" ht="15" customHeight="1">
      <c r="A43" s="196" t="s">
        <v>38</v>
      </c>
      <c r="B43" s="133">
        <f>'基礎データ'!B44</f>
        <v>272024</v>
      </c>
      <c r="C43" s="30">
        <f>'基礎データ'!C44</f>
        <v>61563</v>
      </c>
      <c r="D43" s="372">
        <f t="shared" si="0"/>
        <v>0.22631458988912742</v>
      </c>
      <c r="E43" s="194" t="s">
        <v>65</v>
      </c>
      <c r="F43" s="30">
        <f>'サービス利用状況'!G43</f>
        <v>744</v>
      </c>
      <c r="G43" s="101">
        <f t="shared" si="1"/>
        <v>0.012085181034062668</v>
      </c>
      <c r="H43" s="198" t="s">
        <v>65</v>
      </c>
      <c r="I43" s="378" t="s">
        <v>65</v>
      </c>
    </row>
    <row r="44" spans="1:9" s="13" customFormat="1" ht="15" customHeight="1" thickBot="1">
      <c r="A44" s="200" t="s">
        <v>39</v>
      </c>
      <c r="B44" s="280">
        <f>'基礎データ'!B45</f>
        <v>74512</v>
      </c>
      <c r="C44" s="203">
        <f>'基礎データ'!C45</f>
        <v>15891</v>
      </c>
      <c r="D44" s="380">
        <f>C44/B44</f>
        <v>0.2132676615847112</v>
      </c>
      <c r="E44" s="202">
        <v>249</v>
      </c>
      <c r="F44" s="203">
        <f>'サービス利用状況'!G44</f>
        <v>262</v>
      </c>
      <c r="G44" s="381">
        <f>F44/C44</f>
        <v>0.016487319866591153</v>
      </c>
      <c r="H44" s="201" t="s">
        <v>65</v>
      </c>
      <c r="I44" s="382" t="s">
        <v>65</v>
      </c>
    </row>
    <row r="45" spans="1:9" ht="24" customHeight="1" thickBot="1">
      <c r="A45" s="205" t="s">
        <v>266</v>
      </c>
      <c r="B45" s="228">
        <f>SUM(B4:B44)</f>
        <v>8792969</v>
      </c>
      <c r="C45" s="320">
        <f>SUM(C4:C44)</f>
        <v>1847974</v>
      </c>
      <c r="D45" s="383">
        <f t="shared" si="0"/>
        <v>0.21016496248309302</v>
      </c>
      <c r="E45" s="384">
        <f>SUM(E4:E44)</f>
        <v>21555</v>
      </c>
      <c r="F45" s="320">
        <f>SUM(F4:F44)</f>
        <v>25497</v>
      </c>
      <c r="G45" s="385">
        <f t="shared" si="1"/>
        <v>0.013797272039541682</v>
      </c>
      <c r="H45" s="386">
        <f>SUM(H4:H44)</f>
        <v>1092</v>
      </c>
      <c r="I45" s="387">
        <f>SUM(I4:I44)</f>
        <v>89</v>
      </c>
    </row>
    <row r="46" spans="1:7" ht="24" customHeight="1">
      <c r="A46" s="7"/>
      <c r="B46" s="35"/>
      <c r="C46" s="171"/>
      <c r="D46" s="171"/>
      <c r="E46" s="171"/>
      <c r="F46" s="1"/>
      <c r="G46" s="1"/>
    </row>
    <row r="47" ht="24" customHeight="1">
      <c r="A47" s="7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3">
    <mergeCell ref="E2:G2"/>
    <mergeCell ref="A2:A3"/>
    <mergeCell ref="B2:D2"/>
  </mergeCells>
  <printOptions/>
  <pageMargins left="1.11" right="0.2755905511811024" top="0.5118110236220472" bottom="0.1968503937007874" header="0.35433070866141736" footer="0.2362204724409449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6" sqref="H36"/>
    </sheetView>
  </sheetViews>
  <sheetFormatPr defaultColWidth="8.72265625" defaultRowHeight="18.75"/>
  <cols>
    <col min="1" max="1" width="11.99609375" style="0" customWidth="1"/>
    <col min="2" max="2" width="7.54296875" style="0" customWidth="1"/>
    <col min="3" max="3" width="8.54296875" style="0" customWidth="1"/>
    <col min="4" max="4" width="8.6328125" style="0" customWidth="1"/>
    <col min="5" max="5" width="8.18359375" style="0" customWidth="1"/>
    <col min="6" max="6" width="7.6328125" style="0" customWidth="1"/>
    <col min="7" max="7" width="10.453125" style="0" customWidth="1"/>
    <col min="8" max="8" width="12.72265625" style="0" customWidth="1"/>
  </cols>
  <sheetData>
    <row r="1" spans="2:7" ht="26.25" customHeight="1">
      <c r="B1" s="72" t="s">
        <v>250</v>
      </c>
      <c r="F1" s="39" t="s">
        <v>223</v>
      </c>
      <c r="G1" s="1"/>
    </row>
    <row r="2" spans="1:8" ht="21" customHeight="1">
      <c r="A2" s="506" t="s">
        <v>0</v>
      </c>
      <c r="B2" s="508" t="s">
        <v>151</v>
      </c>
      <c r="C2" s="508" t="s">
        <v>146</v>
      </c>
      <c r="D2" s="512" t="s">
        <v>145</v>
      </c>
      <c r="E2" s="514" t="s">
        <v>149</v>
      </c>
      <c r="F2" s="515"/>
      <c r="G2" s="516"/>
      <c r="H2" s="510" t="s">
        <v>251</v>
      </c>
    </row>
    <row r="3" spans="1:9" ht="32.25" customHeight="1">
      <c r="A3" s="507"/>
      <c r="B3" s="509"/>
      <c r="C3" s="509"/>
      <c r="D3" s="513"/>
      <c r="E3" s="129" t="s">
        <v>150</v>
      </c>
      <c r="F3" s="129" t="s">
        <v>117</v>
      </c>
      <c r="G3" s="61" t="s">
        <v>74</v>
      </c>
      <c r="H3" s="511"/>
      <c r="I3" s="1"/>
    </row>
    <row r="4" spans="1:9" s="13" customFormat="1" ht="18" customHeight="1">
      <c r="A4" s="70" t="s">
        <v>1</v>
      </c>
      <c r="B4" s="29">
        <f>'サービス利用状況'!E4</f>
        <v>76197</v>
      </c>
      <c r="C4" s="29">
        <v>7</v>
      </c>
      <c r="D4" s="29">
        <v>1351</v>
      </c>
      <c r="E4" s="19" t="s">
        <v>116</v>
      </c>
      <c r="F4" s="29"/>
      <c r="G4" s="30"/>
      <c r="H4" s="164"/>
      <c r="I4" s="14"/>
    </row>
    <row r="5" spans="1:9" s="13" customFormat="1" ht="18" customHeight="1">
      <c r="A5" s="70" t="s">
        <v>21</v>
      </c>
      <c r="B5" s="29">
        <f>'サービス利用状況'!E5</f>
        <v>7618</v>
      </c>
      <c r="C5" s="29">
        <v>1</v>
      </c>
      <c r="D5" s="29">
        <v>11</v>
      </c>
      <c r="E5" s="19">
        <v>1</v>
      </c>
      <c r="F5" s="29">
        <v>3824</v>
      </c>
      <c r="G5" s="30">
        <v>70343896</v>
      </c>
      <c r="H5" s="125" t="s">
        <v>200</v>
      </c>
      <c r="I5" s="20"/>
    </row>
    <row r="6" spans="1:9" s="13" customFormat="1" ht="18" customHeight="1">
      <c r="A6" s="70" t="s">
        <v>22</v>
      </c>
      <c r="B6" s="29">
        <f>'サービス利用状況'!E6</f>
        <v>9242</v>
      </c>
      <c r="C6" s="29">
        <v>0</v>
      </c>
      <c r="D6" s="29">
        <v>1079</v>
      </c>
      <c r="E6" s="19">
        <v>1</v>
      </c>
      <c r="F6" s="29">
        <v>1250</v>
      </c>
      <c r="G6" s="30">
        <v>2763468</v>
      </c>
      <c r="H6" s="164"/>
      <c r="I6" s="14"/>
    </row>
    <row r="7" spans="1:9" s="13" customFormat="1" ht="18" customHeight="1">
      <c r="A7" s="70" t="s">
        <v>23</v>
      </c>
      <c r="B7" s="29">
        <f>'サービス利用状況'!E7</f>
        <v>2665</v>
      </c>
      <c r="C7" s="29">
        <v>0</v>
      </c>
      <c r="D7" s="29">
        <v>1</v>
      </c>
      <c r="E7" s="19" t="s">
        <v>116</v>
      </c>
      <c r="F7" s="29"/>
      <c r="G7" s="30"/>
      <c r="H7" s="164"/>
      <c r="I7" s="14"/>
    </row>
    <row r="8" spans="1:9" s="13" customFormat="1" ht="18" customHeight="1">
      <c r="A8" s="70" t="s">
        <v>3</v>
      </c>
      <c r="B8" s="29">
        <f>'サービス利用状況'!E8</f>
        <v>2506</v>
      </c>
      <c r="C8" s="29">
        <v>0</v>
      </c>
      <c r="D8" s="29">
        <v>0</v>
      </c>
      <c r="E8" s="19" t="s">
        <v>116</v>
      </c>
      <c r="F8" s="29"/>
      <c r="G8" s="30"/>
      <c r="H8" s="164"/>
      <c r="I8" s="14"/>
    </row>
    <row r="9" spans="1:9" s="13" customFormat="1" ht="18" customHeight="1">
      <c r="A9" s="70" t="s">
        <v>4</v>
      </c>
      <c r="B9" s="29">
        <f>'サービス利用状況'!E9</f>
        <v>22565</v>
      </c>
      <c r="C9" s="29">
        <v>0</v>
      </c>
      <c r="D9" s="29">
        <v>0</v>
      </c>
      <c r="E9" s="19" t="s">
        <v>116</v>
      </c>
      <c r="F9" s="29"/>
      <c r="G9" s="30"/>
      <c r="H9" s="164"/>
      <c r="I9" s="14"/>
    </row>
    <row r="10" spans="1:9" s="13" customFormat="1" ht="18" customHeight="1">
      <c r="A10" s="70" t="s">
        <v>5</v>
      </c>
      <c r="B10" s="29">
        <f>'サービス利用状況'!E10</f>
        <v>4947</v>
      </c>
      <c r="C10" s="29">
        <v>0</v>
      </c>
      <c r="D10" s="29">
        <v>28</v>
      </c>
      <c r="E10" s="19" t="s">
        <v>116</v>
      </c>
      <c r="F10" s="29"/>
      <c r="G10" s="30"/>
      <c r="H10" s="164"/>
      <c r="I10" s="14"/>
    </row>
    <row r="11" spans="1:9" s="13" customFormat="1" ht="18" customHeight="1">
      <c r="A11" s="70" t="s">
        <v>9</v>
      </c>
      <c r="B11" s="29">
        <f>'サービス利用状況'!E11</f>
        <v>1584</v>
      </c>
      <c r="C11" s="29">
        <v>0</v>
      </c>
      <c r="D11" s="29">
        <v>0</v>
      </c>
      <c r="E11" s="19" t="s">
        <v>116</v>
      </c>
      <c r="F11" s="29"/>
      <c r="G11" s="30"/>
      <c r="H11" s="164"/>
      <c r="I11" s="14"/>
    </row>
    <row r="12" spans="1:9" s="13" customFormat="1" ht="18" customHeight="1">
      <c r="A12" s="70" t="s">
        <v>24</v>
      </c>
      <c r="B12" s="29">
        <f>'サービス利用状況'!E12</f>
        <v>486</v>
      </c>
      <c r="C12" s="30" t="s">
        <v>152</v>
      </c>
      <c r="D12" s="30" t="s">
        <v>152</v>
      </c>
      <c r="E12" s="19" t="s">
        <v>116</v>
      </c>
      <c r="F12" s="29"/>
      <c r="G12" s="30"/>
      <c r="H12" s="164"/>
      <c r="I12" s="14"/>
    </row>
    <row r="13" spans="1:9" s="13" customFormat="1" ht="18" customHeight="1">
      <c r="A13" s="70" t="s">
        <v>14</v>
      </c>
      <c r="B13" s="29">
        <f>'サービス利用状況'!E13</f>
        <v>346</v>
      </c>
      <c r="C13" s="29">
        <v>0</v>
      </c>
      <c r="D13" s="29">
        <v>1</v>
      </c>
      <c r="E13" s="19" t="s">
        <v>116</v>
      </c>
      <c r="F13" s="29"/>
      <c r="G13" s="30"/>
      <c r="H13" s="164"/>
      <c r="I13" s="14"/>
    </row>
    <row r="14" spans="1:9" s="13" customFormat="1" ht="18" customHeight="1">
      <c r="A14" s="70" t="s">
        <v>13</v>
      </c>
      <c r="B14" s="29">
        <f>'サービス利用状況'!E14</f>
        <v>561</v>
      </c>
      <c r="C14" s="29">
        <v>0</v>
      </c>
      <c r="D14" s="29">
        <v>0</v>
      </c>
      <c r="E14" s="19" t="s">
        <v>116</v>
      </c>
      <c r="F14" s="29"/>
      <c r="G14" s="30"/>
      <c r="H14" s="164"/>
      <c r="I14" s="14"/>
    </row>
    <row r="15" spans="1:9" s="13" customFormat="1" ht="18" customHeight="1">
      <c r="A15" s="70" t="s">
        <v>2</v>
      </c>
      <c r="B15" s="29">
        <f>'サービス利用状況'!E15</f>
        <v>22196</v>
      </c>
      <c r="C15" s="29">
        <v>0</v>
      </c>
      <c r="D15" s="29">
        <v>88</v>
      </c>
      <c r="E15" s="19" t="s">
        <v>116</v>
      </c>
      <c r="F15" s="29"/>
      <c r="G15" s="30"/>
      <c r="H15" s="164"/>
      <c r="I15" s="14"/>
    </row>
    <row r="16" spans="1:9" s="13" customFormat="1" ht="18" customHeight="1">
      <c r="A16" s="70" t="s">
        <v>10</v>
      </c>
      <c r="B16" s="29">
        <f>'サービス利用状況'!E16</f>
        <v>1591</v>
      </c>
      <c r="C16" s="29">
        <v>0</v>
      </c>
      <c r="D16" s="29">
        <v>0</v>
      </c>
      <c r="E16" s="19" t="s">
        <v>176</v>
      </c>
      <c r="F16" s="29"/>
      <c r="G16" s="30"/>
      <c r="H16" s="164"/>
      <c r="I16" s="14"/>
    </row>
    <row r="17" spans="1:9" s="13" customFormat="1" ht="18" customHeight="1">
      <c r="A17" s="70" t="s">
        <v>25</v>
      </c>
      <c r="B17" s="29">
        <f>'サービス利用状況'!E17</f>
        <v>1576</v>
      </c>
      <c r="C17" s="29">
        <v>0</v>
      </c>
      <c r="D17" s="29">
        <v>6</v>
      </c>
      <c r="E17" s="19" t="s">
        <v>116</v>
      </c>
      <c r="F17" s="29"/>
      <c r="G17" s="30"/>
      <c r="H17" s="164"/>
      <c r="I17" s="14"/>
    </row>
    <row r="18" spans="1:9" s="13" customFormat="1" ht="18" customHeight="1">
      <c r="A18" s="70" t="s">
        <v>26</v>
      </c>
      <c r="B18" s="29">
        <f>'サービス利用状況'!E18</f>
        <v>6716</v>
      </c>
      <c r="C18" s="30">
        <v>0</v>
      </c>
      <c r="D18" s="29">
        <v>30</v>
      </c>
      <c r="E18" s="19" t="s">
        <v>116</v>
      </c>
      <c r="F18" s="29"/>
      <c r="G18" s="30"/>
      <c r="H18" s="164"/>
      <c r="I18" s="14"/>
    </row>
    <row r="19" spans="1:9" s="13" customFormat="1" ht="18" customHeight="1">
      <c r="A19" s="70" t="s">
        <v>27</v>
      </c>
      <c r="B19" s="29">
        <f>'サービス利用状況'!E19</f>
        <v>2143</v>
      </c>
      <c r="C19" s="30">
        <v>0</v>
      </c>
      <c r="D19" s="29">
        <v>3</v>
      </c>
      <c r="E19" s="19" t="s">
        <v>116</v>
      </c>
      <c r="F19" s="29"/>
      <c r="G19" s="30"/>
      <c r="H19" s="164"/>
      <c r="I19" s="14"/>
    </row>
    <row r="20" spans="1:9" s="13" customFormat="1" ht="18" customHeight="1">
      <c r="A20" s="70" t="s">
        <v>28</v>
      </c>
      <c r="B20" s="29">
        <f>'サービス利用状況'!E20</f>
        <v>2574</v>
      </c>
      <c r="C20" s="29">
        <v>0</v>
      </c>
      <c r="D20" s="29">
        <v>10</v>
      </c>
      <c r="E20" s="19" t="s">
        <v>116</v>
      </c>
      <c r="F20" s="29"/>
      <c r="G20" s="30"/>
      <c r="H20" s="164"/>
      <c r="I20" s="14"/>
    </row>
    <row r="21" spans="1:9" s="13" customFormat="1" ht="18" customHeight="1">
      <c r="A21" s="70" t="s">
        <v>8</v>
      </c>
      <c r="B21" s="29">
        <f>'サービス利用状況'!E21</f>
        <v>3259</v>
      </c>
      <c r="C21" s="29">
        <v>0</v>
      </c>
      <c r="D21" s="29">
        <v>12</v>
      </c>
      <c r="E21" s="19" t="s">
        <v>116</v>
      </c>
      <c r="F21" s="29"/>
      <c r="G21" s="30"/>
      <c r="H21" s="164"/>
      <c r="I21" s="14"/>
    </row>
    <row r="22" spans="1:9" s="13" customFormat="1" ht="18" customHeight="1">
      <c r="A22" s="59" t="s">
        <v>40</v>
      </c>
      <c r="B22" s="44">
        <f>'サービス利用状況'!E22</f>
        <v>0</v>
      </c>
      <c r="C22" s="44"/>
      <c r="D22" s="44"/>
      <c r="E22" s="46" t="s">
        <v>116</v>
      </c>
      <c r="F22" s="44"/>
      <c r="G22" s="45"/>
      <c r="H22" s="165"/>
      <c r="I22" s="14"/>
    </row>
    <row r="23" spans="1:9" s="13" customFormat="1" ht="18" customHeight="1">
      <c r="A23" s="70" t="s">
        <v>12</v>
      </c>
      <c r="B23" s="29">
        <f>'サービス利用状況'!E23</f>
        <v>1311</v>
      </c>
      <c r="C23" s="30">
        <v>0</v>
      </c>
      <c r="D23" s="29">
        <v>1</v>
      </c>
      <c r="E23" s="19" t="s">
        <v>116</v>
      </c>
      <c r="F23" s="29"/>
      <c r="G23" s="30"/>
      <c r="H23" s="164"/>
      <c r="I23" s="14"/>
    </row>
    <row r="24" spans="1:9" s="13" customFormat="1" ht="18" customHeight="1">
      <c r="A24" s="70" t="s">
        <v>15</v>
      </c>
      <c r="B24" s="29">
        <f>'サービス利用状況'!E24</f>
        <v>514</v>
      </c>
      <c r="C24" s="29">
        <v>0</v>
      </c>
      <c r="D24" s="29">
        <v>0</v>
      </c>
      <c r="E24" s="19" t="s">
        <v>116</v>
      </c>
      <c r="F24" s="29"/>
      <c r="G24" s="30"/>
      <c r="H24" s="164"/>
      <c r="I24" s="14"/>
    </row>
    <row r="25" spans="1:9" s="13" customFormat="1" ht="18" customHeight="1">
      <c r="A25" s="70" t="s">
        <v>17</v>
      </c>
      <c r="B25" s="29">
        <f>'サービス利用状況'!E25</f>
        <v>151</v>
      </c>
      <c r="C25" s="29">
        <v>0</v>
      </c>
      <c r="D25" s="29">
        <v>0</v>
      </c>
      <c r="E25" s="19" t="s">
        <v>116</v>
      </c>
      <c r="F25" s="29"/>
      <c r="G25" s="30"/>
      <c r="H25" s="164"/>
      <c r="I25" s="14"/>
    </row>
    <row r="26" spans="1:9" s="13" customFormat="1" ht="18" customHeight="1">
      <c r="A26" s="70" t="s">
        <v>16</v>
      </c>
      <c r="B26" s="29">
        <f>'サービス利用状況'!E26</f>
        <v>0</v>
      </c>
      <c r="C26" s="29"/>
      <c r="D26" s="29"/>
      <c r="E26" s="19" t="s">
        <v>116</v>
      </c>
      <c r="F26" s="29"/>
      <c r="G26" s="30"/>
      <c r="H26" s="164"/>
      <c r="I26" s="14"/>
    </row>
    <row r="27" spans="1:9" s="13" customFormat="1" ht="18" customHeight="1">
      <c r="A27" s="70" t="s">
        <v>18</v>
      </c>
      <c r="B27" s="29">
        <f>'サービス利用状況'!E27</f>
        <v>712</v>
      </c>
      <c r="C27" s="29">
        <v>0</v>
      </c>
      <c r="D27" s="29">
        <v>0</v>
      </c>
      <c r="E27" s="19" t="s">
        <v>116</v>
      </c>
      <c r="F27" s="29"/>
      <c r="G27" s="30"/>
      <c r="H27" s="164"/>
      <c r="I27" s="14"/>
    </row>
    <row r="28" spans="1:9" s="13" customFormat="1" ht="18" customHeight="1">
      <c r="A28" s="70" t="s">
        <v>158</v>
      </c>
      <c r="B28" s="29">
        <f>'サービス利用状況'!E28</f>
        <v>7809</v>
      </c>
      <c r="C28" s="29">
        <v>3</v>
      </c>
      <c r="D28" s="29">
        <v>83</v>
      </c>
      <c r="E28" s="19" t="s">
        <v>116</v>
      </c>
      <c r="F28" s="29"/>
      <c r="G28" s="30"/>
      <c r="H28" s="164"/>
      <c r="I28" s="14"/>
    </row>
    <row r="29" spans="1:9" s="13" customFormat="1" ht="18" customHeight="1">
      <c r="A29" s="70" t="s">
        <v>29</v>
      </c>
      <c r="B29" s="29">
        <f>'サービス利用状況'!E29</f>
        <v>8677</v>
      </c>
      <c r="C29" s="29">
        <v>0</v>
      </c>
      <c r="D29" s="29">
        <v>27</v>
      </c>
      <c r="E29" s="19" t="s">
        <v>116</v>
      </c>
      <c r="F29" s="29"/>
      <c r="G29" s="30"/>
      <c r="H29" s="164"/>
      <c r="I29" s="14"/>
    </row>
    <row r="30" spans="1:9" s="13" customFormat="1" ht="18" customHeight="1">
      <c r="A30" s="70" t="s">
        <v>7</v>
      </c>
      <c r="B30" s="29">
        <f>'サービス利用状況'!E30</f>
        <v>5204</v>
      </c>
      <c r="C30" s="29">
        <v>0</v>
      </c>
      <c r="D30" s="29">
        <v>0</v>
      </c>
      <c r="E30" s="19" t="s">
        <v>116</v>
      </c>
      <c r="F30" s="29"/>
      <c r="G30" s="30"/>
      <c r="H30" s="164"/>
      <c r="I30" s="14"/>
    </row>
    <row r="31" spans="1:9" s="13" customFormat="1" ht="18" customHeight="1">
      <c r="A31" s="70" t="s">
        <v>30</v>
      </c>
      <c r="B31" s="29">
        <f>'サービス利用状況'!E31</f>
        <v>2378</v>
      </c>
      <c r="C31" s="29">
        <v>0</v>
      </c>
      <c r="D31" s="29">
        <v>21</v>
      </c>
      <c r="E31" s="19" t="s">
        <v>116</v>
      </c>
      <c r="F31" s="29"/>
      <c r="G31" s="30"/>
      <c r="H31" s="164"/>
      <c r="I31" s="14"/>
    </row>
    <row r="32" spans="1:9" s="13" customFormat="1" ht="18" customHeight="1">
      <c r="A32" s="70" t="s">
        <v>31</v>
      </c>
      <c r="B32" s="29">
        <f>'サービス利用状況'!E32</f>
        <v>1612</v>
      </c>
      <c r="C32" s="29">
        <v>0</v>
      </c>
      <c r="D32" s="29">
        <v>0</v>
      </c>
      <c r="E32" s="19" t="s">
        <v>116</v>
      </c>
      <c r="F32" s="29"/>
      <c r="G32" s="30"/>
      <c r="H32" s="164"/>
      <c r="I32" s="14"/>
    </row>
    <row r="33" spans="1:9" s="13" customFormat="1" ht="18" customHeight="1">
      <c r="A33" s="70" t="s">
        <v>32</v>
      </c>
      <c r="B33" s="29">
        <f>'サービス利用状況'!E33</f>
        <v>3013</v>
      </c>
      <c r="C33" s="29">
        <v>0</v>
      </c>
      <c r="D33" s="29">
        <v>30</v>
      </c>
      <c r="E33" s="19">
        <v>1</v>
      </c>
      <c r="F33" s="29">
        <v>23</v>
      </c>
      <c r="G33" s="30">
        <v>3659166</v>
      </c>
      <c r="H33" s="164"/>
      <c r="I33" s="14"/>
    </row>
    <row r="34" spans="1:9" s="13" customFormat="1" ht="18" customHeight="1">
      <c r="A34" s="70" t="s">
        <v>34</v>
      </c>
      <c r="B34" s="29">
        <f>'サービス利用状況'!E34</f>
        <v>2929</v>
      </c>
      <c r="C34" s="29">
        <v>2</v>
      </c>
      <c r="D34" s="29">
        <v>75</v>
      </c>
      <c r="E34" s="19">
        <v>1</v>
      </c>
      <c r="F34" s="29">
        <v>75</v>
      </c>
      <c r="G34" s="30">
        <v>670426</v>
      </c>
      <c r="H34" s="164" t="s">
        <v>303</v>
      </c>
      <c r="I34" s="14"/>
    </row>
    <row r="35" spans="1:9" s="13" customFormat="1" ht="18" customHeight="1">
      <c r="A35" s="70" t="s">
        <v>33</v>
      </c>
      <c r="B35" s="29">
        <f>'サービス利用状況'!E35</f>
        <v>1592</v>
      </c>
      <c r="C35" s="29">
        <v>0</v>
      </c>
      <c r="D35" s="29">
        <v>14</v>
      </c>
      <c r="E35" s="19" t="s">
        <v>116</v>
      </c>
      <c r="F35" s="29"/>
      <c r="G35" s="30"/>
      <c r="H35" s="164"/>
      <c r="I35" s="14"/>
    </row>
    <row r="36" spans="1:9" s="13" customFormat="1" ht="18" customHeight="1">
      <c r="A36" s="70" t="s">
        <v>6</v>
      </c>
      <c r="B36" s="29">
        <f>'サービス利用状況'!E36</f>
        <v>2830</v>
      </c>
      <c r="C36" s="29">
        <v>0</v>
      </c>
      <c r="D36" s="29">
        <v>51</v>
      </c>
      <c r="E36" s="19">
        <v>1</v>
      </c>
      <c r="F36" s="29">
        <v>14</v>
      </c>
      <c r="G36" s="30">
        <v>727618</v>
      </c>
      <c r="H36" s="164"/>
      <c r="I36" s="14"/>
    </row>
    <row r="37" spans="1:9" s="13" customFormat="1" ht="18" customHeight="1">
      <c r="A37" s="70" t="s">
        <v>35</v>
      </c>
      <c r="B37" s="29">
        <f>'サービス利用状況'!E37</f>
        <v>2137</v>
      </c>
      <c r="C37" s="29">
        <v>0</v>
      </c>
      <c r="D37" s="29">
        <v>15</v>
      </c>
      <c r="E37" s="19" t="s">
        <v>116</v>
      </c>
      <c r="F37" s="29"/>
      <c r="G37" s="30"/>
      <c r="H37" s="164"/>
      <c r="I37" s="14"/>
    </row>
    <row r="38" spans="1:9" s="13" customFormat="1" ht="18" customHeight="1">
      <c r="A38" s="70" t="s">
        <v>36</v>
      </c>
      <c r="B38" s="29">
        <f>'サービス利用状況'!E38</f>
        <v>1317</v>
      </c>
      <c r="C38" s="29">
        <v>11</v>
      </c>
      <c r="D38" s="29">
        <v>19</v>
      </c>
      <c r="E38" s="19">
        <v>1</v>
      </c>
      <c r="F38" s="29">
        <v>2</v>
      </c>
      <c r="G38" s="30">
        <v>75882</v>
      </c>
      <c r="H38" s="164" t="s">
        <v>182</v>
      </c>
      <c r="I38" s="14"/>
    </row>
    <row r="39" spans="1:9" s="13" customFormat="1" ht="18" customHeight="1">
      <c r="A39" s="70" t="s">
        <v>20</v>
      </c>
      <c r="B39" s="29">
        <f>'サービス利用状況'!E39</f>
        <v>401</v>
      </c>
      <c r="C39" s="29">
        <v>0</v>
      </c>
      <c r="D39" s="29">
        <v>1</v>
      </c>
      <c r="E39" s="19" t="s">
        <v>116</v>
      </c>
      <c r="F39" s="29"/>
      <c r="G39" s="30"/>
      <c r="H39" s="164"/>
      <c r="I39" s="14"/>
    </row>
    <row r="40" spans="1:9" s="13" customFormat="1" ht="18" customHeight="1">
      <c r="A40" s="70" t="s">
        <v>19</v>
      </c>
      <c r="B40" s="29">
        <f>'サービス利用状況'!E40</f>
        <v>297</v>
      </c>
      <c r="C40" s="29">
        <v>0</v>
      </c>
      <c r="D40" s="29">
        <v>1</v>
      </c>
      <c r="E40" s="19" t="s">
        <v>116</v>
      </c>
      <c r="F40" s="29"/>
      <c r="G40" s="30"/>
      <c r="H40" s="164"/>
      <c r="I40" s="14"/>
    </row>
    <row r="41" spans="1:9" s="13" customFormat="1" ht="18" customHeight="1">
      <c r="A41" s="70" t="s">
        <v>37</v>
      </c>
      <c r="B41" s="29">
        <f>'サービス利用状況'!E41</f>
        <v>180</v>
      </c>
      <c r="C41" s="29">
        <v>0</v>
      </c>
      <c r="D41" s="29">
        <v>3</v>
      </c>
      <c r="E41" s="19">
        <v>1</v>
      </c>
      <c r="F41" s="29">
        <v>0</v>
      </c>
      <c r="G41" s="30">
        <v>0</v>
      </c>
      <c r="H41" s="164"/>
      <c r="I41" s="14"/>
    </row>
    <row r="42" spans="1:9" s="13" customFormat="1" ht="18" customHeight="1">
      <c r="A42" s="70" t="s">
        <v>11</v>
      </c>
      <c r="B42" s="29">
        <f>'サービス利用状況'!E42</f>
        <v>13604</v>
      </c>
      <c r="C42" s="29">
        <v>0</v>
      </c>
      <c r="D42" s="29">
        <v>29</v>
      </c>
      <c r="E42" s="19" t="s">
        <v>116</v>
      </c>
      <c r="F42" s="29"/>
      <c r="G42" s="30"/>
      <c r="H42" s="164"/>
      <c r="I42" s="14"/>
    </row>
    <row r="43" spans="1:9" s="13" customFormat="1" ht="18" customHeight="1">
      <c r="A43" s="70" t="s">
        <v>38</v>
      </c>
      <c r="B43" s="29">
        <f>'サービス利用状況'!E43</f>
        <v>3321</v>
      </c>
      <c r="C43" s="29">
        <v>0</v>
      </c>
      <c r="D43" s="29">
        <v>5</v>
      </c>
      <c r="E43" s="19">
        <v>1</v>
      </c>
      <c r="F43" s="29">
        <v>0</v>
      </c>
      <c r="G43" s="30">
        <v>0</v>
      </c>
      <c r="H43" s="164"/>
      <c r="I43" s="14"/>
    </row>
    <row r="44" spans="1:9" s="13" customFormat="1" ht="18" customHeight="1">
      <c r="A44" s="70" t="s">
        <v>39</v>
      </c>
      <c r="B44" s="29">
        <f>'サービス利用状況'!E44</f>
        <v>1860</v>
      </c>
      <c r="C44" s="29">
        <v>0</v>
      </c>
      <c r="D44" s="29">
        <v>5</v>
      </c>
      <c r="E44" s="19" t="s">
        <v>116</v>
      </c>
      <c r="F44" s="29"/>
      <c r="G44" s="30"/>
      <c r="H44" s="164"/>
      <c r="I44" s="14"/>
    </row>
    <row r="45" spans="1:8" ht="24" customHeight="1">
      <c r="A45" s="70" t="s">
        <v>42</v>
      </c>
      <c r="B45" s="29">
        <f aca="true" t="shared" si="0" ref="B45:G45">SUM(B4:B44)</f>
        <v>230621</v>
      </c>
      <c r="C45" s="29">
        <f t="shared" si="0"/>
        <v>24</v>
      </c>
      <c r="D45" s="29">
        <f t="shared" si="0"/>
        <v>3000</v>
      </c>
      <c r="E45" s="29">
        <f t="shared" si="0"/>
        <v>8</v>
      </c>
      <c r="F45" s="29">
        <f t="shared" si="0"/>
        <v>5188</v>
      </c>
      <c r="G45" s="30">
        <f t="shared" si="0"/>
        <v>78240456</v>
      </c>
      <c r="H45" s="18"/>
    </row>
    <row r="46" spans="1:7" ht="24" customHeight="1">
      <c r="A46" s="7"/>
      <c r="B46" s="35"/>
      <c r="C46" s="36"/>
      <c r="D46" s="36"/>
      <c r="E46" s="36"/>
      <c r="F46" s="1"/>
      <c r="G46" s="1"/>
    </row>
    <row r="47" ht="24" customHeight="1">
      <c r="A47" s="7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6">
    <mergeCell ref="A2:A3"/>
    <mergeCell ref="B2:B3"/>
    <mergeCell ref="H2:H3"/>
    <mergeCell ref="C2:C3"/>
    <mergeCell ref="D2:D3"/>
    <mergeCell ref="E2:G2"/>
  </mergeCells>
  <printOptions/>
  <pageMargins left="0.3937007874015748" right="0.2755905511811024" top="0.8267716535433072" bottom="0.31496062992125984" header="0.35433070866141736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"/>
    </sheetView>
  </sheetViews>
  <sheetFormatPr defaultColWidth="8.72265625" defaultRowHeight="18.75"/>
  <cols>
    <col min="1" max="1" width="13.18359375" style="0" customWidth="1"/>
    <col min="2" max="10" width="5.6328125" style="0" customWidth="1"/>
  </cols>
  <sheetData>
    <row r="1" spans="2:9" ht="21.75" customHeight="1">
      <c r="B1" s="71" t="s">
        <v>227</v>
      </c>
      <c r="F1" s="1" t="s">
        <v>228</v>
      </c>
      <c r="G1" s="1"/>
      <c r="H1" s="1"/>
      <c r="I1" s="1"/>
    </row>
    <row r="2" spans="1:10" ht="21.75" customHeight="1">
      <c r="A2" s="53"/>
      <c r="B2" s="514" t="s">
        <v>120</v>
      </c>
      <c r="C2" s="515"/>
      <c r="D2" s="515"/>
      <c r="E2" s="515"/>
      <c r="F2" s="515"/>
      <c r="G2" s="516"/>
      <c r="H2" s="514" t="s">
        <v>123</v>
      </c>
      <c r="I2" s="515"/>
      <c r="J2" s="516"/>
    </row>
    <row r="3" spans="1:10" ht="23.25" customHeight="1">
      <c r="A3" s="58" t="s">
        <v>0</v>
      </c>
      <c r="B3" s="61" t="s">
        <v>81</v>
      </c>
      <c r="C3" s="61" t="s">
        <v>118</v>
      </c>
      <c r="D3" s="61" t="s">
        <v>121</v>
      </c>
      <c r="E3" s="61" t="s">
        <v>247</v>
      </c>
      <c r="F3" s="61" t="s">
        <v>124</v>
      </c>
      <c r="G3" s="61" t="s">
        <v>122</v>
      </c>
      <c r="H3" s="61" t="s">
        <v>79</v>
      </c>
      <c r="I3" s="61" t="s">
        <v>118</v>
      </c>
      <c r="J3" s="61" t="s">
        <v>122</v>
      </c>
    </row>
    <row r="4" spans="1:10" s="13" customFormat="1" ht="18" customHeight="1">
      <c r="A4" s="56" t="s">
        <v>1</v>
      </c>
      <c r="B4" s="57">
        <v>249</v>
      </c>
      <c r="C4" s="57">
        <v>17</v>
      </c>
      <c r="D4" s="113" t="s">
        <v>63</v>
      </c>
      <c r="E4" s="57">
        <v>80</v>
      </c>
      <c r="F4" s="57">
        <v>103</v>
      </c>
      <c r="G4" s="57">
        <v>49</v>
      </c>
      <c r="H4" s="57">
        <v>0</v>
      </c>
      <c r="I4" s="57">
        <v>8</v>
      </c>
      <c r="J4" s="57">
        <v>0</v>
      </c>
    </row>
    <row r="5" spans="1:10" s="13" customFormat="1" ht="18" customHeight="1">
      <c r="A5" s="56" t="s">
        <v>21</v>
      </c>
      <c r="B5" s="57">
        <v>32</v>
      </c>
      <c r="C5" s="57">
        <v>2</v>
      </c>
      <c r="D5" s="57">
        <v>0</v>
      </c>
      <c r="E5" s="57">
        <v>10</v>
      </c>
      <c r="F5" s="57">
        <v>4</v>
      </c>
      <c r="G5" s="57">
        <v>16</v>
      </c>
      <c r="H5" s="57">
        <v>1</v>
      </c>
      <c r="I5" s="57">
        <v>0</v>
      </c>
      <c r="J5" s="57">
        <v>0</v>
      </c>
    </row>
    <row r="6" spans="1:10" s="13" customFormat="1" ht="18" customHeight="1">
      <c r="A6" s="56" t="s">
        <v>22</v>
      </c>
      <c r="B6" s="57">
        <v>46</v>
      </c>
      <c r="C6" s="57">
        <v>0</v>
      </c>
      <c r="D6" s="57">
        <v>0</v>
      </c>
      <c r="E6" s="57">
        <v>41</v>
      </c>
      <c r="F6" s="57">
        <v>0</v>
      </c>
      <c r="G6" s="57">
        <v>5</v>
      </c>
      <c r="H6" s="57">
        <v>1</v>
      </c>
      <c r="I6" s="57">
        <v>0</v>
      </c>
      <c r="J6" s="57">
        <v>0</v>
      </c>
    </row>
    <row r="7" spans="1:10" s="13" customFormat="1" ht="18" customHeight="1">
      <c r="A7" s="56" t="s">
        <v>23</v>
      </c>
      <c r="B7" s="57">
        <v>10</v>
      </c>
      <c r="C7" s="57">
        <v>0</v>
      </c>
      <c r="D7" s="57">
        <v>3</v>
      </c>
      <c r="E7" s="57">
        <v>7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</row>
    <row r="8" spans="1:10" s="13" customFormat="1" ht="18" customHeight="1">
      <c r="A8" s="56" t="s">
        <v>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</row>
    <row r="9" spans="1:10" s="13" customFormat="1" ht="18" customHeight="1">
      <c r="A9" s="56" t="s">
        <v>4</v>
      </c>
      <c r="B9" s="57">
        <v>54</v>
      </c>
      <c r="C9" s="57">
        <v>23</v>
      </c>
      <c r="D9" s="57">
        <v>2</v>
      </c>
      <c r="E9" s="57">
        <v>15</v>
      </c>
      <c r="F9" s="57">
        <v>2</v>
      </c>
      <c r="G9" s="57">
        <v>12</v>
      </c>
      <c r="H9" s="57">
        <v>17</v>
      </c>
      <c r="I9" s="57">
        <v>0</v>
      </c>
      <c r="J9" s="57">
        <v>0</v>
      </c>
    </row>
    <row r="10" spans="1:10" s="13" customFormat="1" ht="18" customHeight="1">
      <c r="A10" s="56" t="s">
        <v>5</v>
      </c>
      <c r="B10" s="57">
        <v>7</v>
      </c>
      <c r="C10" s="57">
        <v>0</v>
      </c>
      <c r="D10" s="57">
        <v>0</v>
      </c>
      <c r="E10" s="57">
        <v>6</v>
      </c>
      <c r="F10" s="57">
        <v>0</v>
      </c>
      <c r="G10" s="57">
        <v>1</v>
      </c>
      <c r="H10" s="57">
        <v>37</v>
      </c>
      <c r="I10" s="57">
        <v>1</v>
      </c>
      <c r="J10" s="57">
        <v>0</v>
      </c>
    </row>
    <row r="11" spans="1:10" s="13" customFormat="1" ht="18" customHeight="1">
      <c r="A11" s="56" t="s">
        <v>9</v>
      </c>
      <c r="B11" s="57">
        <v>10</v>
      </c>
      <c r="C11" s="57">
        <v>1</v>
      </c>
      <c r="D11" s="57">
        <v>2</v>
      </c>
      <c r="E11" s="57">
        <v>6</v>
      </c>
      <c r="F11" s="57">
        <v>1</v>
      </c>
      <c r="G11" s="57">
        <v>0</v>
      </c>
      <c r="H11" s="57">
        <v>0</v>
      </c>
      <c r="I11" s="57">
        <v>0</v>
      </c>
      <c r="J11" s="57">
        <v>0</v>
      </c>
    </row>
    <row r="12" spans="1:10" s="13" customFormat="1" ht="18" customHeight="1">
      <c r="A12" s="56" t="s">
        <v>24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s="13" customFormat="1" ht="18" customHeight="1">
      <c r="A13" s="56" t="s">
        <v>14</v>
      </c>
      <c r="B13" s="113" t="s">
        <v>63</v>
      </c>
      <c r="C13" s="113" t="s">
        <v>63</v>
      </c>
      <c r="D13" s="113" t="s">
        <v>63</v>
      </c>
      <c r="E13" s="113" t="s">
        <v>63</v>
      </c>
      <c r="F13" s="113" t="s">
        <v>63</v>
      </c>
      <c r="G13" s="113" t="s">
        <v>63</v>
      </c>
      <c r="H13" s="57">
        <v>0</v>
      </c>
      <c r="I13" s="57">
        <v>0</v>
      </c>
      <c r="J13" s="57">
        <v>0</v>
      </c>
    </row>
    <row r="14" spans="1:10" s="13" customFormat="1" ht="18" customHeight="1">
      <c r="A14" s="56" t="s">
        <v>13</v>
      </c>
      <c r="B14" s="57">
        <v>2</v>
      </c>
      <c r="C14" s="57">
        <v>0</v>
      </c>
      <c r="D14" s="57">
        <v>0</v>
      </c>
      <c r="E14" s="57">
        <v>0</v>
      </c>
      <c r="F14" s="57">
        <v>0</v>
      </c>
      <c r="G14" s="57">
        <v>2</v>
      </c>
      <c r="H14" s="57">
        <v>0</v>
      </c>
      <c r="I14" s="57">
        <v>0</v>
      </c>
      <c r="J14" s="57">
        <v>0</v>
      </c>
    </row>
    <row r="15" spans="1:10" s="13" customFormat="1" ht="18" customHeight="1">
      <c r="A15" s="56" t="s">
        <v>2</v>
      </c>
      <c r="B15" s="57">
        <v>80</v>
      </c>
      <c r="C15" s="57">
        <v>8</v>
      </c>
      <c r="D15" s="57">
        <v>4</v>
      </c>
      <c r="E15" s="57">
        <v>58</v>
      </c>
      <c r="F15" s="57">
        <v>10</v>
      </c>
      <c r="G15" s="57">
        <v>0</v>
      </c>
      <c r="H15" s="57">
        <v>143</v>
      </c>
      <c r="I15" s="57">
        <v>3</v>
      </c>
      <c r="J15" s="57">
        <v>0</v>
      </c>
    </row>
    <row r="16" spans="1:10" s="13" customFormat="1" ht="18" customHeight="1">
      <c r="A16" s="56" t="s">
        <v>10</v>
      </c>
      <c r="B16" s="57">
        <v>9</v>
      </c>
      <c r="C16" s="57">
        <v>5</v>
      </c>
      <c r="D16" s="57">
        <v>0</v>
      </c>
      <c r="E16" s="57">
        <v>3</v>
      </c>
      <c r="F16" s="57">
        <v>1</v>
      </c>
      <c r="G16" s="57">
        <v>0</v>
      </c>
      <c r="H16" s="57">
        <v>0</v>
      </c>
      <c r="I16" s="57">
        <v>0</v>
      </c>
      <c r="J16" s="57">
        <v>0</v>
      </c>
    </row>
    <row r="17" spans="1:10" s="13" customFormat="1" ht="18" customHeight="1">
      <c r="A17" s="56" t="s">
        <v>25</v>
      </c>
      <c r="B17" s="57">
        <v>90</v>
      </c>
      <c r="C17" s="57">
        <v>50</v>
      </c>
      <c r="D17" s="57">
        <v>10</v>
      </c>
      <c r="E17" s="57">
        <v>10</v>
      </c>
      <c r="F17" s="57">
        <v>20</v>
      </c>
      <c r="G17" s="57">
        <v>0</v>
      </c>
      <c r="H17" s="57">
        <v>17</v>
      </c>
      <c r="I17" s="57">
        <v>0</v>
      </c>
      <c r="J17" s="57">
        <v>0</v>
      </c>
    </row>
    <row r="18" spans="1:10" s="13" customFormat="1" ht="18" customHeight="1">
      <c r="A18" s="56" t="s">
        <v>26</v>
      </c>
      <c r="B18" s="57">
        <v>26</v>
      </c>
      <c r="C18" s="57">
        <v>2</v>
      </c>
      <c r="D18" s="57">
        <v>0</v>
      </c>
      <c r="E18" s="57">
        <v>17</v>
      </c>
      <c r="F18" s="57">
        <v>2</v>
      </c>
      <c r="G18" s="57">
        <v>5</v>
      </c>
      <c r="H18" s="57">
        <v>1</v>
      </c>
      <c r="I18" s="57">
        <v>2</v>
      </c>
      <c r="J18" s="57">
        <v>0</v>
      </c>
    </row>
    <row r="19" spans="1:10" s="13" customFormat="1" ht="18" customHeight="1">
      <c r="A19" s="56" t="s">
        <v>27</v>
      </c>
      <c r="B19" s="113" t="s">
        <v>152</v>
      </c>
      <c r="C19" s="113" t="s">
        <v>152</v>
      </c>
      <c r="D19" s="113" t="s">
        <v>152</v>
      </c>
      <c r="E19" s="113" t="s">
        <v>152</v>
      </c>
      <c r="F19" s="113" t="s">
        <v>152</v>
      </c>
      <c r="G19" s="113" t="s">
        <v>152</v>
      </c>
      <c r="H19" s="57">
        <v>11</v>
      </c>
      <c r="I19" s="57">
        <v>0</v>
      </c>
      <c r="J19" s="57">
        <v>0</v>
      </c>
    </row>
    <row r="20" spans="1:10" s="13" customFormat="1" ht="18" customHeight="1">
      <c r="A20" s="56" t="s">
        <v>28</v>
      </c>
      <c r="B20" s="57">
        <v>3</v>
      </c>
      <c r="C20" s="57">
        <v>0</v>
      </c>
      <c r="D20" s="57">
        <v>0</v>
      </c>
      <c r="E20" s="57">
        <v>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</row>
    <row r="21" spans="1:10" s="13" customFormat="1" ht="18" customHeight="1">
      <c r="A21" s="56" t="s">
        <v>8</v>
      </c>
      <c r="B21" s="57">
        <v>23</v>
      </c>
      <c r="C21" s="57">
        <v>2</v>
      </c>
      <c r="D21" s="57">
        <v>1</v>
      </c>
      <c r="E21" s="57">
        <v>4</v>
      </c>
      <c r="F21" s="57">
        <v>16</v>
      </c>
      <c r="G21" s="57">
        <v>0</v>
      </c>
      <c r="H21" s="57">
        <v>10</v>
      </c>
      <c r="I21" s="57">
        <v>0</v>
      </c>
      <c r="J21" s="57">
        <v>0</v>
      </c>
    </row>
    <row r="22" spans="1:10" s="13" customFormat="1" ht="18" customHeight="1">
      <c r="A22" s="52" t="s">
        <v>40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s="13" customFormat="1" ht="18" customHeight="1">
      <c r="A23" s="56" t="s">
        <v>12</v>
      </c>
      <c r="B23" s="57">
        <v>25</v>
      </c>
      <c r="C23" s="57">
        <v>1</v>
      </c>
      <c r="D23" s="57">
        <v>0</v>
      </c>
      <c r="E23" s="57">
        <v>12</v>
      </c>
      <c r="F23" s="57">
        <v>1</v>
      </c>
      <c r="G23" s="57">
        <v>11</v>
      </c>
      <c r="H23" s="57">
        <v>0</v>
      </c>
      <c r="I23" s="57">
        <v>1</v>
      </c>
      <c r="J23" s="57">
        <v>0</v>
      </c>
    </row>
    <row r="24" spans="1:10" s="13" customFormat="1" ht="18" customHeight="1">
      <c r="A24" s="56" t="s">
        <v>15</v>
      </c>
      <c r="B24" s="57">
        <v>3</v>
      </c>
      <c r="C24" s="57">
        <v>0</v>
      </c>
      <c r="D24" s="57">
        <v>0</v>
      </c>
      <c r="E24" s="57">
        <v>3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</row>
    <row r="25" spans="1:10" s="13" customFormat="1" ht="18" customHeight="1">
      <c r="A25" s="56" t="s">
        <v>17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57">
        <v>0</v>
      </c>
      <c r="I25" s="57">
        <v>0</v>
      </c>
      <c r="J25" s="57">
        <v>0</v>
      </c>
    </row>
    <row r="26" spans="1:10" s="13" customFormat="1" ht="18" customHeight="1">
      <c r="A26" s="56" t="s">
        <v>16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s="13" customFormat="1" ht="18" customHeight="1">
      <c r="A27" s="56" t="s">
        <v>18</v>
      </c>
      <c r="B27" s="151" t="s">
        <v>131</v>
      </c>
      <c r="C27" s="151" t="s">
        <v>131</v>
      </c>
      <c r="D27" s="151" t="s">
        <v>131</v>
      </c>
      <c r="E27" s="151" t="s">
        <v>131</v>
      </c>
      <c r="F27" s="151" t="s">
        <v>131</v>
      </c>
      <c r="G27" s="151" t="s">
        <v>131</v>
      </c>
      <c r="H27" s="57">
        <v>0</v>
      </c>
      <c r="I27" s="57">
        <v>0</v>
      </c>
      <c r="J27" s="57">
        <v>0</v>
      </c>
    </row>
    <row r="28" spans="1:10" s="13" customFormat="1" ht="18" customHeight="1">
      <c r="A28" s="56" t="s">
        <v>41</v>
      </c>
      <c r="B28" s="57">
        <v>2</v>
      </c>
      <c r="C28" s="57">
        <v>0</v>
      </c>
      <c r="D28" s="57">
        <v>0</v>
      </c>
      <c r="E28" s="57">
        <v>2</v>
      </c>
      <c r="F28" s="57">
        <v>0</v>
      </c>
      <c r="G28" s="57">
        <v>0</v>
      </c>
      <c r="H28" s="57">
        <v>12</v>
      </c>
      <c r="I28" s="57">
        <v>0</v>
      </c>
      <c r="J28" s="57">
        <v>0</v>
      </c>
    </row>
    <row r="29" spans="1:10" s="13" customFormat="1" ht="18" customHeight="1">
      <c r="A29" s="56" t="s">
        <v>29</v>
      </c>
      <c r="B29" s="57">
        <v>43</v>
      </c>
      <c r="C29" s="57">
        <v>1</v>
      </c>
      <c r="D29" s="57">
        <v>0</v>
      </c>
      <c r="E29" s="57">
        <v>38</v>
      </c>
      <c r="F29" s="57">
        <v>2</v>
      </c>
      <c r="G29" s="57">
        <v>2</v>
      </c>
      <c r="H29" s="57">
        <v>0</v>
      </c>
      <c r="I29" s="57">
        <v>1</v>
      </c>
      <c r="J29" s="57">
        <v>0</v>
      </c>
    </row>
    <row r="30" spans="1:10" s="13" customFormat="1" ht="18" customHeight="1">
      <c r="A30" s="56" t="s">
        <v>7</v>
      </c>
      <c r="B30" s="151" t="s">
        <v>152</v>
      </c>
      <c r="C30" s="151" t="s">
        <v>152</v>
      </c>
      <c r="D30" s="151" t="s">
        <v>152</v>
      </c>
      <c r="E30" s="151" t="s">
        <v>152</v>
      </c>
      <c r="F30" s="151" t="s">
        <v>152</v>
      </c>
      <c r="G30" s="151" t="s">
        <v>152</v>
      </c>
      <c r="H30" s="151" t="s">
        <v>152</v>
      </c>
      <c r="I30" s="151" t="s">
        <v>152</v>
      </c>
      <c r="J30" s="151" t="s">
        <v>152</v>
      </c>
    </row>
    <row r="31" spans="1:10" s="13" customFormat="1" ht="18" customHeight="1">
      <c r="A31" s="56" t="s">
        <v>30</v>
      </c>
      <c r="B31" s="57">
        <v>14</v>
      </c>
      <c r="C31" s="57">
        <v>2</v>
      </c>
      <c r="D31" s="57">
        <v>0</v>
      </c>
      <c r="E31" s="57">
        <v>2</v>
      </c>
      <c r="F31" s="57">
        <v>9</v>
      </c>
      <c r="G31" s="57">
        <v>1</v>
      </c>
      <c r="H31" s="57">
        <v>5</v>
      </c>
      <c r="I31" s="57">
        <v>1</v>
      </c>
      <c r="J31" s="57">
        <v>0</v>
      </c>
    </row>
    <row r="32" spans="1:10" s="13" customFormat="1" ht="18" customHeight="1">
      <c r="A32" s="56" t="s">
        <v>31</v>
      </c>
      <c r="B32" s="57">
        <v>22</v>
      </c>
      <c r="C32" s="57">
        <v>0</v>
      </c>
      <c r="D32" s="57">
        <v>0</v>
      </c>
      <c r="E32" s="57">
        <v>0</v>
      </c>
      <c r="F32" s="57">
        <v>22</v>
      </c>
      <c r="G32" s="57">
        <v>0</v>
      </c>
      <c r="H32" s="57">
        <v>24</v>
      </c>
      <c r="I32" s="57">
        <v>0</v>
      </c>
      <c r="J32" s="57">
        <v>0</v>
      </c>
    </row>
    <row r="33" spans="1:10" s="13" customFormat="1" ht="18" customHeight="1">
      <c r="A33" s="56" t="s">
        <v>32</v>
      </c>
      <c r="B33" s="57">
        <v>10</v>
      </c>
      <c r="C33" s="57">
        <v>5</v>
      </c>
      <c r="D33" s="57">
        <v>3</v>
      </c>
      <c r="E33" s="57">
        <v>2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</row>
    <row r="34" spans="1:10" s="13" customFormat="1" ht="18" customHeight="1">
      <c r="A34" s="56" t="s">
        <v>34</v>
      </c>
      <c r="B34" s="57">
        <v>400</v>
      </c>
      <c r="C34" s="57">
        <v>0</v>
      </c>
      <c r="D34" s="57">
        <v>0</v>
      </c>
      <c r="E34" s="57">
        <v>0</v>
      </c>
      <c r="F34" s="57">
        <v>400</v>
      </c>
      <c r="G34" s="57">
        <v>0</v>
      </c>
      <c r="H34" s="57">
        <v>12</v>
      </c>
      <c r="I34" s="57">
        <v>0</v>
      </c>
      <c r="J34" s="57">
        <v>0</v>
      </c>
    </row>
    <row r="35" spans="1:10" s="13" customFormat="1" ht="18" customHeight="1">
      <c r="A35" s="56" t="s">
        <v>33</v>
      </c>
      <c r="B35" s="57">
        <v>16</v>
      </c>
      <c r="C35" s="57">
        <v>2</v>
      </c>
      <c r="D35" s="57">
        <v>1</v>
      </c>
      <c r="E35" s="57">
        <v>10</v>
      </c>
      <c r="F35" s="57">
        <v>3</v>
      </c>
      <c r="G35" s="57">
        <v>0</v>
      </c>
      <c r="H35" s="57">
        <v>0</v>
      </c>
      <c r="I35" s="57">
        <v>0</v>
      </c>
      <c r="J35" s="57">
        <v>0</v>
      </c>
    </row>
    <row r="36" spans="1:10" s="13" customFormat="1" ht="18" customHeight="1">
      <c r="A36" s="56" t="s">
        <v>6</v>
      </c>
      <c r="B36" s="57">
        <v>28</v>
      </c>
      <c r="C36" s="57">
        <v>6</v>
      </c>
      <c r="D36" s="57">
        <v>0</v>
      </c>
      <c r="E36" s="57">
        <v>21</v>
      </c>
      <c r="F36" s="57">
        <v>0</v>
      </c>
      <c r="G36" s="57">
        <v>1</v>
      </c>
      <c r="H36" s="57">
        <v>2</v>
      </c>
      <c r="I36" s="57">
        <v>0</v>
      </c>
      <c r="J36" s="57">
        <v>0</v>
      </c>
    </row>
    <row r="37" spans="1:10" s="13" customFormat="1" ht="18" customHeight="1">
      <c r="A37" s="56" t="s">
        <v>35</v>
      </c>
      <c r="B37" s="57">
        <v>4</v>
      </c>
      <c r="C37" s="57">
        <v>0</v>
      </c>
      <c r="D37" s="57">
        <v>0</v>
      </c>
      <c r="E37" s="57">
        <v>4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</row>
    <row r="38" spans="1:10" s="13" customFormat="1" ht="18" customHeight="1">
      <c r="A38" s="56" t="s">
        <v>36</v>
      </c>
      <c r="B38" s="57">
        <v>171</v>
      </c>
      <c r="C38" s="57">
        <v>0</v>
      </c>
      <c r="D38" s="57">
        <v>0</v>
      </c>
      <c r="E38" s="57">
        <v>5</v>
      </c>
      <c r="F38" s="57">
        <v>164</v>
      </c>
      <c r="G38" s="57">
        <v>2</v>
      </c>
      <c r="H38" s="57">
        <v>0</v>
      </c>
      <c r="I38" s="57">
        <v>0</v>
      </c>
      <c r="J38" s="57">
        <v>0</v>
      </c>
    </row>
    <row r="39" spans="1:10" s="13" customFormat="1" ht="18" customHeight="1">
      <c r="A39" s="56" t="s">
        <v>20</v>
      </c>
      <c r="B39" s="57">
        <v>14</v>
      </c>
      <c r="C39" s="57">
        <v>1</v>
      </c>
      <c r="D39" s="57">
        <v>0</v>
      </c>
      <c r="E39" s="57">
        <v>2</v>
      </c>
      <c r="F39" s="57">
        <v>11</v>
      </c>
      <c r="G39" s="57">
        <v>0</v>
      </c>
      <c r="H39" s="57">
        <v>0</v>
      </c>
      <c r="I39" s="57">
        <v>0</v>
      </c>
      <c r="J39" s="57">
        <v>0</v>
      </c>
    </row>
    <row r="40" spans="1:10" s="13" customFormat="1" ht="18" customHeight="1">
      <c r="A40" s="56" t="s">
        <v>19</v>
      </c>
      <c r="B40" s="57">
        <v>20</v>
      </c>
      <c r="C40" s="57">
        <v>0</v>
      </c>
      <c r="D40" s="57">
        <v>0</v>
      </c>
      <c r="E40" s="57">
        <v>0</v>
      </c>
      <c r="F40" s="57">
        <v>20</v>
      </c>
      <c r="G40" s="57">
        <v>0</v>
      </c>
      <c r="H40" s="57">
        <v>0</v>
      </c>
      <c r="I40" s="57">
        <v>0</v>
      </c>
      <c r="J40" s="57">
        <v>0</v>
      </c>
    </row>
    <row r="41" spans="1:10" s="13" customFormat="1" ht="18" customHeight="1">
      <c r="A41" s="56" t="s">
        <v>37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</row>
    <row r="42" spans="1:10" s="13" customFormat="1" ht="18" customHeight="1">
      <c r="A42" s="56" t="s">
        <v>11</v>
      </c>
      <c r="B42" s="113" t="s">
        <v>152</v>
      </c>
      <c r="C42" s="113" t="s">
        <v>152</v>
      </c>
      <c r="D42" s="113" t="s">
        <v>152</v>
      </c>
      <c r="E42" s="113" t="s">
        <v>152</v>
      </c>
      <c r="F42" s="113" t="s">
        <v>152</v>
      </c>
      <c r="G42" s="113" t="s">
        <v>152</v>
      </c>
      <c r="H42" s="113" t="s">
        <v>152</v>
      </c>
      <c r="I42" s="113" t="s">
        <v>152</v>
      </c>
      <c r="J42" s="113" t="s">
        <v>152</v>
      </c>
    </row>
    <row r="43" spans="1:10" s="13" customFormat="1" ht="18" customHeight="1">
      <c r="A43" s="56" t="s">
        <v>38</v>
      </c>
      <c r="B43" s="113" t="s">
        <v>152</v>
      </c>
      <c r="C43" s="113" t="s">
        <v>152</v>
      </c>
      <c r="D43" s="113" t="s">
        <v>152</v>
      </c>
      <c r="E43" s="113" t="s">
        <v>152</v>
      </c>
      <c r="F43" s="113" t="s">
        <v>152</v>
      </c>
      <c r="G43" s="113" t="s">
        <v>152</v>
      </c>
      <c r="H43" s="113" t="s">
        <v>152</v>
      </c>
      <c r="I43" s="57">
        <v>0</v>
      </c>
      <c r="J43" s="57">
        <v>0</v>
      </c>
    </row>
    <row r="44" spans="1:10" s="13" customFormat="1" ht="18" customHeight="1">
      <c r="A44" s="56" t="s">
        <v>39</v>
      </c>
      <c r="B44" s="57">
        <v>26</v>
      </c>
      <c r="C44" s="57">
        <v>2</v>
      </c>
      <c r="D44" s="57">
        <v>6</v>
      </c>
      <c r="E44" s="57">
        <v>9</v>
      </c>
      <c r="F44" s="57">
        <v>6</v>
      </c>
      <c r="G44" s="57">
        <v>3</v>
      </c>
      <c r="H44" s="57">
        <v>2</v>
      </c>
      <c r="I44" s="57">
        <v>0</v>
      </c>
      <c r="J44" s="57">
        <v>0</v>
      </c>
    </row>
    <row r="45" spans="1:10" ht="24" customHeight="1">
      <c r="A45" s="56" t="s">
        <v>267</v>
      </c>
      <c r="B45" s="29">
        <f aca="true" t="shared" si="0" ref="B45:J45">SUM(B4:B44)</f>
        <v>1439</v>
      </c>
      <c r="C45" s="5">
        <f t="shared" si="0"/>
        <v>130</v>
      </c>
      <c r="D45" s="5">
        <f t="shared" si="0"/>
        <v>32</v>
      </c>
      <c r="E45" s="5">
        <f t="shared" si="0"/>
        <v>370</v>
      </c>
      <c r="F45" s="5">
        <f t="shared" si="0"/>
        <v>797</v>
      </c>
      <c r="G45" s="5">
        <f t="shared" si="0"/>
        <v>110</v>
      </c>
      <c r="H45" s="5">
        <f t="shared" si="0"/>
        <v>295</v>
      </c>
      <c r="I45" s="5">
        <f t="shared" si="0"/>
        <v>17</v>
      </c>
      <c r="J45" s="5">
        <f t="shared" si="0"/>
        <v>0</v>
      </c>
    </row>
    <row r="46" spans="1:10" ht="17.25" customHeight="1">
      <c r="A46" s="7"/>
      <c r="C46" s="83">
        <f>C45/B45</f>
        <v>0.09034051424600417</v>
      </c>
      <c r="D46" s="83">
        <f>D45/B45</f>
        <v>0.022237665045170257</v>
      </c>
      <c r="E46" s="83">
        <f>E45/B45</f>
        <v>0.2571230020847811</v>
      </c>
      <c r="F46" s="83">
        <f>F45/B45</f>
        <v>0.5538568450312717</v>
      </c>
      <c r="G46" s="83">
        <f>G45/B45</f>
        <v>0.07644197359277276</v>
      </c>
      <c r="H46" s="15"/>
      <c r="I46" s="15"/>
      <c r="J46" s="15"/>
    </row>
    <row r="47" spans="1:8" ht="24" customHeight="1">
      <c r="A47" s="7"/>
      <c r="B47" s="37"/>
      <c r="C47" s="82"/>
      <c r="D47" s="82"/>
      <c r="E47" s="82"/>
      <c r="F47" s="39"/>
      <c r="G47" s="39"/>
      <c r="H47" s="1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2">
    <mergeCell ref="B2:G2"/>
    <mergeCell ref="H2:J2"/>
  </mergeCells>
  <printOptions/>
  <pageMargins left="0.72" right="0.1968503937007874" top="0.5511811023622047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1" ySplit="4" topLeftCell="G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" sqref="G36"/>
    </sheetView>
  </sheetViews>
  <sheetFormatPr defaultColWidth="8.72265625" defaultRowHeight="18.75"/>
  <cols>
    <col min="1" max="1" width="13.6328125" style="0" customWidth="1"/>
    <col min="2" max="26" width="4.6328125" style="0" customWidth="1"/>
  </cols>
  <sheetData>
    <row r="1" spans="2:27" ht="36.75" customHeight="1">
      <c r="B1" s="71" t="s">
        <v>179</v>
      </c>
      <c r="AA1" s="1"/>
    </row>
    <row r="2" spans="3:27" ht="16.5" customHeight="1" thickBot="1">
      <c r="C2" s="39" t="s">
        <v>228</v>
      </c>
      <c r="AA2" s="1"/>
    </row>
    <row r="3" spans="1:26" ht="35.25" customHeight="1">
      <c r="A3" s="84"/>
      <c r="B3" s="517" t="s">
        <v>169</v>
      </c>
      <c r="C3" s="518"/>
      <c r="D3" s="518"/>
      <c r="E3" s="518"/>
      <c r="F3" s="519"/>
      <c r="G3" s="517" t="s">
        <v>175</v>
      </c>
      <c r="H3" s="518"/>
      <c r="I3" s="518"/>
      <c r="J3" s="518"/>
      <c r="K3" s="519"/>
      <c r="L3" s="517" t="s">
        <v>173</v>
      </c>
      <c r="M3" s="518"/>
      <c r="N3" s="518"/>
      <c r="O3" s="518"/>
      <c r="P3" s="519"/>
      <c r="Q3" s="517" t="s">
        <v>174</v>
      </c>
      <c r="R3" s="518"/>
      <c r="S3" s="518"/>
      <c r="T3" s="518"/>
      <c r="U3" s="519"/>
      <c r="V3" s="517" t="s">
        <v>172</v>
      </c>
      <c r="W3" s="518"/>
      <c r="X3" s="518"/>
      <c r="Y3" s="518"/>
      <c r="Z3" s="519"/>
    </row>
    <row r="4" spans="1:26" ht="28.5" customHeight="1" thickBot="1">
      <c r="A4" s="85" t="s">
        <v>0</v>
      </c>
      <c r="B4" s="86" t="s">
        <v>170</v>
      </c>
      <c r="C4" s="87" t="s">
        <v>171</v>
      </c>
      <c r="D4" s="88" t="s">
        <v>183</v>
      </c>
      <c r="E4" s="92" t="s">
        <v>192</v>
      </c>
      <c r="F4" s="93" t="s">
        <v>253</v>
      </c>
      <c r="G4" s="89" t="s">
        <v>170</v>
      </c>
      <c r="H4" s="87" t="s">
        <v>171</v>
      </c>
      <c r="I4" s="88" t="s">
        <v>183</v>
      </c>
      <c r="J4" s="95" t="s">
        <v>192</v>
      </c>
      <c r="K4" s="93" t="s">
        <v>253</v>
      </c>
      <c r="L4" s="89" t="s">
        <v>289</v>
      </c>
      <c r="M4" s="90" t="s">
        <v>171</v>
      </c>
      <c r="N4" s="88" t="s">
        <v>183</v>
      </c>
      <c r="O4" s="95" t="s">
        <v>192</v>
      </c>
      <c r="P4" s="93" t="s">
        <v>253</v>
      </c>
      <c r="Q4" s="89" t="s">
        <v>170</v>
      </c>
      <c r="R4" s="87" t="s">
        <v>171</v>
      </c>
      <c r="S4" s="88" t="s">
        <v>183</v>
      </c>
      <c r="T4" s="95" t="s">
        <v>192</v>
      </c>
      <c r="U4" s="93" t="s">
        <v>253</v>
      </c>
      <c r="V4" s="89" t="s">
        <v>170</v>
      </c>
      <c r="W4" s="87" t="s">
        <v>171</v>
      </c>
      <c r="X4" s="91" t="s">
        <v>183</v>
      </c>
      <c r="Y4" s="96" t="s">
        <v>192</v>
      </c>
      <c r="Z4" s="93" t="s">
        <v>253</v>
      </c>
    </row>
    <row r="5" spans="1:26" s="13" customFormat="1" ht="15" customHeight="1">
      <c r="A5" s="115" t="s">
        <v>1</v>
      </c>
      <c r="B5" s="131">
        <v>6479</v>
      </c>
      <c r="C5" s="116" t="s">
        <v>63</v>
      </c>
      <c r="D5" s="117" t="s">
        <v>187</v>
      </c>
      <c r="E5" s="118" t="s">
        <v>63</v>
      </c>
      <c r="F5" s="120" t="s">
        <v>63</v>
      </c>
      <c r="G5" s="132">
        <v>9785</v>
      </c>
      <c r="H5" s="116" t="s">
        <v>63</v>
      </c>
      <c r="I5" s="117" t="s">
        <v>187</v>
      </c>
      <c r="J5" s="119" t="s">
        <v>63</v>
      </c>
      <c r="K5" s="120" t="s">
        <v>63</v>
      </c>
      <c r="L5" s="139">
        <v>347</v>
      </c>
      <c r="M5" s="140" t="s">
        <v>63</v>
      </c>
      <c r="N5" s="141" t="s">
        <v>187</v>
      </c>
      <c r="O5" s="142" t="s">
        <v>63</v>
      </c>
      <c r="P5" s="143" t="s">
        <v>63</v>
      </c>
      <c r="Q5" s="132">
        <v>3</v>
      </c>
      <c r="R5" s="144" t="s">
        <v>63</v>
      </c>
      <c r="S5" s="141" t="s">
        <v>187</v>
      </c>
      <c r="T5" s="142" t="s">
        <v>63</v>
      </c>
      <c r="U5" s="143" t="s">
        <v>63</v>
      </c>
      <c r="V5" s="132">
        <v>379</v>
      </c>
      <c r="W5" s="144" t="s">
        <v>63</v>
      </c>
      <c r="X5" s="145" t="s">
        <v>187</v>
      </c>
      <c r="Y5" s="146" t="s">
        <v>63</v>
      </c>
      <c r="Z5" s="143" t="s">
        <v>63</v>
      </c>
    </row>
    <row r="6" spans="1:26" s="13" customFormat="1" ht="15" customHeight="1">
      <c r="A6" s="98" t="s">
        <v>21</v>
      </c>
      <c r="B6" s="133">
        <v>313</v>
      </c>
      <c r="C6" s="134">
        <v>172</v>
      </c>
      <c r="D6" s="29">
        <v>188</v>
      </c>
      <c r="E6" s="135">
        <v>217</v>
      </c>
      <c r="F6" s="136">
        <v>323</v>
      </c>
      <c r="G6" s="137">
        <v>700</v>
      </c>
      <c r="H6" s="134">
        <v>16</v>
      </c>
      <c r="I6" s="29">
        <v>73</v>
      </c>
      <c r="J6" s="135">
        <v>114</v>
      </c>
      <c r="K6" s="136">
        <v>460</v>
      </c>
      <c r="L6" s="137">
        <v>20</v>
      </c>
      <c r="M6" s="134">
        <v>0</v>
      </c>
      <c r="N6" s="29">
        <v>2</v>
      </c>
      <c r="O6" s="135">
        <v>5</v>
      </c>
      <c r="P6" s="136">
        <v>13</v>
      </c>
      <c r="Q6" s="137">
        <v>1</v>
      </c>
      <c r="R6" s="134">
        <v>2</v>
      </c>
      <c r="S6" s="29">
        <v>0</v>
      </c>
      <c r="T6" s="135">
        <v>0</v>
      </c>
      <c r="U6" s="136">
        <v>0</v>
      </c>
      <c r="V6" s="137">
        <v>34</v>
      </c>
      <c r="W6" s="134">
        <v>1</v>
      </c>
      <c r="X6" s="29">
        <v>6</v>
      </c>
      <c r="Y6" s="135">
        <v>5</v>
      </c>
      <c r="Z6" s="136">
        <v>6</v>
      </c>
    </row>
    <row r="7" spans="1:26" s="13" customFormat="1" ht="15" customHeight="1">
      <c r="A7" s="98" t="s">
        <v>22</v>
      </c>
      <c r="B7" s="133">
        <v>541</v>
      </c>
      <c r="C7" s="134">
        <v>324</v>
      </c>
      <c r="D7" s="29">
        <v>336</v>
      </c>
      <c r="E7" s="135">
        <v>332</v>
      </c>
      <c r="F7" s="136">
        <v>330</v>
      </c>
      <c r="G7" s="137">
        <v>1047</v>
      </c>
      <c r="H7" s="134">
        <v>17</v>
      </c>
      <c r="I7" s="29">
        <v>105</v>
      </c>
      <c r="J7" s="135">
        <v>198</v>
      </c>
      <c r="K7" s="136">
        <v>276</v>
      </c>
      <c r="L7" s="137">
        <v>31</v>
      </c>
      <c r="M7" s="134">
        <v>5</v>
      </c>
      <c r="N7" s="29">
        <v>4</v>
      </c>
      <c r="O7" s="135">
        <v>10</v>
      </c>
      <c r="P7" s="136">
        <v>6</v>
      </c>
      <c r="Q7" s="137">
        <v>0</v>
      </c>
      <c r="R7" s="134">
        <v>0</v>
      </c>
      <c r="S7" s="29">
        <v>0</v>
      </c>
      <c r="T7" s="135">
        <v>0</v>
      </c>
      <c r="U7" s="136">
        <v>0</v>
      </c>
      <c r="V7" s="137">
        <v>0</v>
      </c>
      <c r="W7" s="134">
        <v>2</v>
      </c>
      <c r="X7" s="29">
        <v>4</v>
      </c>
      <c r="Y7" s="135">
        <v>6</v>
      </c>
      <c r="Z7" s="136">
        <v>4</v>
      </c>
    </row>
    <row r="8" spans="1:26" s="13" customFormat="1" ht="15" customHeight="1">
      <c r="A8" s="98" t="s">
        <v>23</v>
      </c>
      <c r="B8" s="133">
        <v>183</v>
      </c>
      <c r="C8" s="134">
        <v>121</v>
      </c>
      <c r="D8" s="29">
        <v>108</v>
      </c>
      <c r="E8" s="135">
        <v>121</v>
      </c>
      <c r="F8" s="136">
        <v>117</v>
      </c>
      <c r="G8" s="137">
        <v>348</v>
      </c>
      <c r="H8" s="134">
        <v>18</v>
      </c>
      <c r="I8" s="29">
        <v>42</v>
      </c>
      <c r="J8" s="135">
        <v>77</v>
      </c>
      <c r="K8" s="136">
        <v>106</v>
      </c>
      <c r="L8" s="137">
        <v>28</v>
      </c>
      <c r="M8" s="134">
        <v>0</v>
      </c>
      <c r="N8" s="29">
        <v>2</v>
      </c>
      <c r="O8" s="135">
        <v>4</v>
      </c>
      <c r="P8" s="136">
        <v>9</v>
      </c>
      <c r="Q8" s="137">
        <v>1</v>
      </c>
      <c r="R8" s="134">
        <v>0</v>
      </c>
      <c r="S8" s="29">
        <v>0</v>
      </c>
      <c r="T8" s="135">
        <v>1</v>
      </c>
      <c r="U8" s="136">
        <v>2</v>
      </c>
      <c r="V8" s="137">
        <v>12</v>
      </c>
      <c r="W8" s="134">
        <v>1</v>
      </c>
      <c r="X8" s="29">
        <v>1</v>
      </c>
      <c r="Y8" s="135">
        <v>1</v>
      </c>
      <c r="Z8" s="136">
        <v>3</v>
      </c>
    </row>
    <row r="9" spans="1:26" s="13" customFormat="1" ht="15" customHeight="1">
      <c r="A9" s="98" t="s">
        <v>3</v>
      </c>
      <c r="B9" s="133">
        <v>40</v>
      </c>
      <c r="C9" s="134">
        <v>46</v>
      </c>
      <c r="D9" s="29">
        <v>45</v>
      </c>
      <c r="E9" s="135">
        <v>58</v>
      </c>
      <c r="F9" s="136">
        <v>64</v>
      </c>
      <c r="G9" s="137">
        <v>39</v>
      </c>
      <c r="H9" s="134">
        <v>60</v>
      </c>
      <c r="I9" s="29">
        <v>63</v>
      </c>
      <c r="J9" s="135">
        <v>76</v>
      </c>
      <c r="K9" s="136">
        <v>71</v>
      </c>
      <c r="L9" s="137">
        <v>1</v>
      </c>
      <c r="M9" s="134">
        <v>1</v>
      </c>
      <c r="N9" s="29">
        <v>1</v>
      </c>
      <c r="O9" s="135">
        <v>1</v>
      </c>
      <c r="P9" s="136">
        <v>1</v>
      </c>
      <c r="Q9" s="137">
        <v>0</v>
      </c>
      <c r="R9" s="134">
        <v>0</v>
      </c>
      <c r="S9" s="29">
        <v>0</v>
      </c>
      <c r="T9" s="135">
        <v>0</v>
      </c>
      <c r="U9" s="136">
        <v>0</v>
      </c>
      <c r="V9" s="137">
        <v>1</v>
      </c>
      <c r="W9" s="134">
        <v>1</v>
      </c>
      <c r="X9" s="29">
        <v>1</v>
      </c>
      <c r="Y9" s="135">
        <v>1</v>
      </c>
      <c r="Z9" s="136">
        <v>1</v>
      </c>
    </row>
    <row r="10" spans="1:26" s="13" customFormat="1" ht="15" customHeight="1">
      <c r="A10" s="98" t="s">
        <v>4</v>
      </c>
      <c r="B10" s="133">
        <v>417</v>
      </c>
      <c r="C10" s="134">
        <v>218</v>
      </c>
      <c r="D10" s="29">
        <v>218</v>
      </c>
      <c r="E10" s="135">
        <v>304</v>
      </c>
      <c r="F10" s="136">
        <v>292</v>
      </c>
      <c r="G10" s="137">
        <v>898</v>
      </c>
      <c r="H10" s="134">
        <v>27</v>
      </c>
      <c r="I10" s="29">
        <v>58</v>
      </c>
      <c r="J10" s="135">
        <v>95</v>
      </c>
      <c r="K10" s="136">
        <v>95</v>
      </c>
      <c r="L10" s="137">
        <v>27</v>
      </c>
      <c r="M10" s="134">
        <v>2</v>
      </c>
      <c r="N10" s="29">
        <v>5</v>
      </c>
      <c r="O10" s="135">
        <v>10</v>
      </c>
      <c r="P10" s="136">
        <v>4</v>
      </c>
      <c r="Q10" s="137">
        <v>1</v>
      </c>
      <c r="R10" s="134">
        <v>0</v>
      </c>
      <c r="S10" s="29">
        <v>0</v>
      </c>
      <c r="T10" s="135">
        <v>0</v>
      </c>
      <c r="U10" s="136">
        <v>1</v>
      </c>
      <c r="V10" s="137">
        <v>39</v>
      </c>
      <c r="W10" s="134">
        <v>5</v>
      </c>
      <c r="X10" s="29">
        <v>0</v>
      </c>
      <c r="Y10" s="135">
        <v>6</v>
      </c>
      <c r="Z10" s="136">
        <v>3</v>
      </c>
    </row>
    <row r="11" spans="1:26" s="13" customFormat="1" ht="15" customHeight="1">
      <c r="A11" s="98" t="s">
        <v>5</v>
      </c>
      <c r="B11" s="133">
        <v>228</v>
      </c>
      <c r="C11" s="134">
        <v>186</v>
      </c>
      <c r="D11" s="29">
        <v>217</v>
      </c>
      <c r="E11" s="135">
        <v>210</v>
      </c>
      <c r="F11" s="136">
        <v>226</v>
      </c>
      <c r="G11" s="137">
        <v>369</v>
      </c>
      <c r="H11" s="134">
        <v>27</v>
      </c>
      <c r="I11" s="29">
        <v>79</v>
      </c>
      <c r="J11" s="135">
        <v>103</v>
      </c>
      <c r="K11" s="136">
        <v>106</v>
      </c>
      <c r="L11" s="137">
        <v>12</v>
      </c>
      <c r="M11" s="134">
        <v>2</v>
      </c>
      <c r="N11" s="29">
        <v>3</v>
      </c>
      <c r="O11" s="135">
        <v>7</v>
      </c>
      <c r="P11" s="136">
        <v>9</v>
      </c>
      <c r="Q11" s="137">
        <v>0</v>
      </c>
      <c r="R11" s="134">
        <v>0</v>
      </c>
      <c r="S11" s="29">
        <v>0</v>
      </c>
      <c r="T11" s="135">
        <v>18</v>
      </c>
      <c r="U11" s="136">
        <v>1</v>
      </c>
      <c r="V11" s="137">
        <v>1</v>
      </c>
      <c r="W11" s="134">
        <v>4</v>
      </c>
      <c r="X11" s="29">
        <v>5</v>
      </c>
      <c r="Y11" s="135">
        <v>4</v>
      </c>
      <c r="Z11" s="136">
        <v>7</v>
      </c>
    </row>
    <row r="12" spans="1:26" s="13" customFormat="1" ht="15" customHeight="1">
      <c r="A12" s="98" t="s">
        <v>9</v>
      </c>
      <c r="B12" s="133">
        <v>48</v>
      </c>
      <c r="C12" s="134">
        <v>41</v>
      </c>
      <c r="D12" s="29">
        <v>3</v>
      </c>
      <c r="E12" s="135">
        <v>6</v>
      </c>
      <c r="F12" s="102" t="s">
        <v>269</v>
      </c>
      <c r="G12" s="137">
        <v>5</v>
      </c>
      <c r="H12" s="134">
        <v>1</v>
      </c>
      <c r="I12" s="29">
        <v>8</v>
      </c>
      <c r="J12" s="135">
        <v>28</v>
      </c>
      <c r="K12" s="102" t="s">
        <v>269</v>
      </c>
      <c r="L12" s="137">
        <v>0</v>
      </c>
      <c r="M12" s="134">
        <v>0</v>
      </c>
      <c r="N12" s="29">
        <v>0</v>
      </c>
      <c r="O12" s="135">
        <v>1</v>
      </c>
      <c r="P12" s="102" t="s">
        <v>269</v>
      </c>
      <c r="Q12" s="137">
        <v>0</v>
      </c>
      <c r="R12" s="134">
        <v>0</v>
      </c>
      <c r="S12" s="29">
        <v>0</v>
      </c>
      <c r="T12" s="135">
        <v>0</v>
      </c>
      <c r="U12" s="102" t="s">
        <v>269</v>
      </c>
      <c r="V12" s="137">
        <v>1</v>
      </c>
      <c r="W12" s="134">
        <v>1</v>
      </c>
      <c r="X12" s="29">
        <v>1</v>
      </c>
      <c r="Y12" s="135">
        <v>0</v>
      </c>
      <c r="Z12" s="102" t="s">
        <v>269</v>
      </c>
    </row>
    <row r="13" spans="1:26" s="13" customFormat="1" ht="15" customHeight="1">
      <c r="A13" s="98" t="s">
        <v>24</v>
      </c>
      <c r="B13" s="133"/>
      <c r="C13" s="134">
        <v>26</v>
      </c>
      <c r="D13" s="29">
        <v>28</v>
      </c>
      <c r="E13" s="135">
        <v>14</v>
      </c>
      <c r="F13" s="136">
        <v>14</v>
      </c>
      <c r="G13" s="137" t="s">
        <v>252</v>
      </c>
      <c r="H13" s="134">
        <v>0</v>
      </c>
      <c r="I13" s="154">
        <v>0</v>
      </c>
      <c r="J13" s="135">
        <v>18</v>
      </c>
      <c r="K13" s="136">
        <v>22</v>
      </c>
      <c r="L13" s="137" t="s">
        <v>252</v>
      </c>
      <c r="M13" s="134">
        <v>0</v>
      </c>
      <c r="N13" s="29">
        <v>0</v>
      </c>
      <c r="O13" s="135">
        <v>6</v>
      </c>
      <c r="P13" s="136">
        <v>1</v>
      </c>
      <c r="Q13" s="137" t="s">
        <v>252</v>
      </c>
      <c r="R13" s="134">
        <v>0</v>
      </c>
      <c r="S13" s="29">
        <v>0</v>
      </c>
      <c r="T13" s="135">
        <v>0</v>
      </c>
      <c r="U13" s="136">
        <v>0</v>
      </c>
      <c r="V13" s="137" t="s">
        <v>252</v>
      </c>
      <c r="W13" s="134">
        <v>0</v>
      </c>
      <c r="X13" s="29">
        <v>0</v>
      </c>
      <c r="Y13" s="135">
        <v>0</v>
      </c>
      <c r="Z13" s="136">
        <v>3</v>
      </c>
    </row>
    <row r="14" spans="1:26" s="13" customFormat="1" ht="15" customHeight="1">
      <c r="A14" s="98" t="s">
        <v>14</v>
      </c>
      <c r="B14" s="133">
        <v>0</v>
      </c>
      <c r="C14" s="135">
        <v>0</v>
      </c>
      <c r="D14" s="29">
        <v>9</v>
      </c>
      <c r="E14" s="135">
        <v>6</v>
      </c>
      <c r="F14" s="138" t="s">
        <v>63</v>
      </c>
      <c r="G14" s="137">
        <v>0</v>
      </c>
      <c r="H14" s="137">
        <v>0</v>
      </c>
      <c r="I14" s="29">
        <v>14</v>
      </c>
      <c r="J14" s="135">
        <v>15</v>
      </c>
      <c r="K14" s="138" t="s">
        <v>63</v>
      </c>
      <c r="L14" s="137">
        <v>0</v>
      </c>
      <c r="M14" s="135">
        <v>0</v>
      </c>
      <c r="N14" s="29">
        <v>1</v>
      </c>
      <c r="O14" s="135">
        <v>2</v>
      </c>
      <c r="P14" s="138" t="s">
        <v>63</v>
      </c>
      <c r="Q14" s="137">
        <v>0</v>
      </c>
      <c r="R14" s="137">
        <v>0</v>
      </c>
      <c r="S14" s="29">
        <v>0</v>
      </c>
      <c r="T14" s="135">
        <v>0</v>
      </c>
      <c r="U14" s="138" t="s">
        <v>63</v>
      </c>
      <c r="V14" s="137">
        <v>0</v>
      </c>
      <c r="W14" s="147">
        <v>0</v>
      </c>
      <c r="X14" s="29">
        <v>1</v>
      </c>
      <c r="Y14" s="135">
        <v>1</v>
      </c>
      <c r="Z14" s="138" t="s">
        <v>63</v>
      </c>
    </row>
    <row r="15" spans="1:26" s="155" customFormat="1" ht="15" customHeight="1">
      <c r="A15" s="156" t="s">
        <v>13</v>
      </c>
      <c r="B15" s="152" t="s">
        <v>131</v>
      </c>
      <c r="C15" s="150" t="s">
        <v>131</v>
      </c>
      <c r="D15" s="150" t="s">
        <v>131</v>
      </c>
      <c r="E15" s="149" t="s">
        <v>131</v>
      </c>
      <c r="F15" s="102" t="s">
        <v>269</v>
      </c>
      <c r="G15" s="152" t="s">
        <v>131</v>
      </c>
      <c r="H15" s="150" t="s">
        <v>131</v>
      </c>
      <c r="I15" s="150" t="s">
        <v>131</v>
      </c>
      <c r="J15" s="149" t="s">
        <v>131</v>
      </c>
      <c r="K15" s="102" t="s">
        <v>269</v>
      </c>
      <c r="L15" s="152" t="s">
        <v>131</v>
      </c>
      <c r="M15" s="150" t="s">
        <v>131</v>
      </c>
      <c r="N15" s="150" t="s">
        <v>131</v>
      </c>
      <c r="O15" s="149" t="s">
        <v>131</v>
      </c>
      <c r="P15" s="102" t="s">
        <v>269</v>
      </c>
      <c r="Q15" s="152" t="s">
        <v>131</v>
      </c>
      <c r="R15" s="150" t="s">
        <v>131</v>
      </c>
      <c r="S15" s="150" t="s">
        <v>131</v>
      </c>
      <c r="T15" s="149" t="s">
        <v>131</v>
      </c>
      <c r="U15" s="102" t="s">
        <v>269</v>
      </c>
      <c r="V15" s="152" t="s">
        <v>131</v>
      </c>
      <c r="W15" s="150" t="s">
        <v>131</v>
      </c>
      <c r="X15" s="150" t="s">
        <v>131</v>
      </c>
      <c r="Y15" s="149" t="s">
        <v>131</v>
      </c>
      <c r="Z15" s="102" t="s">
        <v>269</v>
      </c>
    </row>
    <row r="16" spans="1:26" s="13" customFormat="1" ht="15" customHeight="1">
      <c r="A16" s="98" t="s">
        <v>2</v>
      </c>
      <c r="B16" s="152" t="s">
        <v>131</v>
      </c>
      <c r="C16" s="150" t="s">
        <v>131</v>
      </c>
      <c r="D16" s="150" t="s">
        <v>131</v>
      </c>
      <c r="E16" s="149" t="s">
        <v>131</v>
      </c>
      <c r="F16" s="102" t="s">
        <v>269</v>
      </c>
      <c r="G16" s="152" t="s">
        <v>131</v>
      </c>
      <c r="H16" s="150" t="s">
        <v>131</v>
      </c>
      <c r="I16" s="150" t="s">
        <v>131</v>
      </c>
      <c r="J16" s="149" t="s">
        <v>131</v>
      </c>
      <c r="K16" s="102" t="s">
        <v>269</v>
      </c>
      <c r="L16" s="152" t="s">
        <v>131</v>
      </c>
      <c r="M16" s="150" t="s">
        <v>131</v>
      </c>
      <c r="N16" s="150" t="s">
        <v>131</v>
      </c>
      <c r="O16" s="149" t="s">
        <v>131</v>
      </c>
      <c r="P16" s="102" t="s">
        <v>269</v>
      </c>
      <c r="Q16" s="152" t="s">
        <v>131</v>
      </c>
      <c r="R16" s="150" t="s">
        <v>131</v>
      </c>
      <c r="S16" s="150" t="s">
        <v>131</v>
      </c>
      <c r="T16" s="149" t="s">
        <v>131</v>
      </c>
      <c r="U16" s="102" t="s">
        <v>269</v>
      </c>
      <c r="V16" s="152" t="s">
        <v>131</v>
      </c>
      <c r="W16" s="150" t="s">
        <v>131</v>
      </c>
      <c r="X16" s="150" t="s">
        <v>131</v>
      </c>
      <c r="Y16" s="149" t="s">
        <v>131</v>
      </c>
      <c r="Z16" s="102" t="s">
        <v>269</v>
      </c>
    </row>
    <row r="17" spans="1:26" s="13" customFormat="1" ht="15" customHeight="1">
      <c r="A17" s="98" t="s">
        <v>10</v>
      </c>
      <c r="B17" s="31">
        <v>6</v>
      </c>
      <c r="C17" s="33">
        <v>13</v>
      </c>
      <c r="D17" s="5">
        <v>18</v>
      </c>
      <c r="E17" s="33">
        <v>7</v>
      </c>
      <c r="F17" s="99">
        <v>8</v>
      </c>
      <c r="G17" s="32">
        <v>24</v>
      </c>
      <c r="H17" s="12">
        <v>7</v>
      </c>
      <c r="I17" s="5">
        <v>25</v>
      </c>
      <c r="J17" s="33">
        <v>3</v>
      </c>
      <c r="K17" s="99">
        <v>12</v>
      </c>
      <c r="L17" s="137">
        <v>1</v>
      </c>
      <c r="M17" s="134">
        <v>0</v>
      </c>
      <c r="N17" s="29">
        <v>2</v>
      </c>
      <c r="O17" s="135">
        <v>0</v>
      </c>
      <c r="P17" s="136">
        <v>0</v>
      </c>
      <c r="Q17" s="137">
        <v>0</v>
      </c>
      <c r="R17" s="134">
        <v>1</v>
      </c>
      <c r="S17" s="29">
        <v>1</v>
      </c>
      <c r="T17" s="135">
        <v>0</v>
      </c>
      <c r="U17" s="136">
        <v>0</v>
      </c>
      <c r="V17" s="137">
        <v>0</v>
      </c>
      <c r="W17" s="134">
        <v>1</v>
      </c>
      <c r="X17" s="29">
        <v>1</v>
      </c>
      <c r="Y17" s="135">
        <v>0</v>
      </c>
      <c r="Z17" s="136">
        <v>1</v>
      </c>
    </row>
    <row r="18" spans="1:26" s="13" customFormat="1" ht="15" customHeight="1">
      <c r="A18" s="98" t="s">
        <v>25</v>
      </c>
      <c r="B18" s="31">
        <v>103</v>
      </c>
      <c r="C18" s="12">
        <v>44</v>
      </c>
      <c r="D18" s="5">
        <v>43</v>
      </c>
      <c r="E18" s="149">
        <v>50</v>
      </c>
      <c r="F18" s="99">
        <v>58</v>
      </c>
      <c r="G18" s="32">
        <v>171</v>
      </c>
      <c r="H18" s="12">
        <v>4</v>
      </c>
      <c r="I18" s="5">
        <v>7</v>
      </c>
      <c r="J18" s="149">
        <v>13</v>
      </c>
      <c r="K18" s="99">
        <v>13</v>
      </c>
      <c r="L18" s="137">
        <v>6</v>
      </c>
      <c r="M18" s="134">
        <v>0</v>
      </c>
      <c r="N18" s="29">
        <v>1</v>
      </c>
      <c r="O18" s="153">
        <v>0</v>
      </c>
      <c r="P18" s="136">
        <v>1</v>
      </c>
      <c r="Q18" s="137">
        <v>0</v>
      </c>
      <c r="R18" s="134">
        <v>0</v>
      </c>
      <c r="S18" s="29">
        <v>0</v>
      </c>
      <c r="T18" s="153">
        <v>0</v>
      </c>
      <c r="U18" s="136">
        <v>0</v>
      </c>
      <c r="V18" s="137">
        <v>2</v>
      </c>
      <c r="W18" s="134">
        <v>1</v>
      </c>
      <c r="X18" s="29">
        <v>2</v>
      </c>
      <c r="Y18" s="153">
        <v>0</v>
      </c>
      <c r="Z18" s="136">
        <v>3</v>
      </c>
    </row>
    <row r="19" spans="1:26" s="13" customFormat="1" ht="15" customHeight="1">
      <c r="A19" s="98" t="s">
        <v>26</v>
      </c>
      <c r="B19" s="31">
        <v>293</v>
      </c>
      <c r="C19" s="12">
        <v>155</v>
      </c>
      <c r="D19" s="5">
        <v>147</v>
      </c>
      <c r="E19" s="33">
        <v>198</v>
      </c>
      <c r="F19" s="99">
        <v>230</v>
      </c>
      <c r="G19" s="32">
        <v>510</v>
      </c>
      <c r="H19" s="12">
        <v>57</v>
      </c>
      <c r="I19" s="5">
        <v>59</v>
      </c>
      <c r="J19" s="33">
        <v>105</v>
      </c>
      <c r="K19" s="99">
        <v>153</v>
      </c>
      <c r="L19" s="137">
        <v>22</v>
      </c>
      <c r="M19" s="134">
        <v>8</v>
      </c>
      <c r="N19" s="29">
        <v>3</v>
      </c>
      <c r="O19" s="135">
        <v>5</v>
      </c>
      <c r="P19" s="136">
        <v>7</v>
      </c>
      <c r="Q19" s="137">
        <v>1</v>
      </c>
      <c r="R19" s="134">
        <v>0</v>
      </c>
      <c r="S19" s="29">
        <v>0</v>
      </c>
      <c r="T19" s="135">
        <v>0</v>
      </c>
      <c r="U19" s="136">
        <v>0</v>
      </c>
      <c r="V19" s="137">
        <v>26</v>
      </c>
      <c r="W19" s="134">
        <v>6</v>
      </c>
      <c r="X19" s="29">
        <v>4</v>
      </c>
      <c r="Y19" s="135">
        <v>4</v>
      </c>
      <c r="Z19" s="136">
        <v>12</v>
      </c>
    </row>
    <row r="20" spans="1:26" s="13" customFormat="1" ht="15" customHeight="1">
      <c r="A20" s="98" t="s">
        <v>27</v>
      </c>
      <c r="B20" s="31">
        <v>99</v>
      </c>
      <c r="C20" s="12">
        <v>41</v>
      </c>
      <c r="D20" s="5">
        <v>21</v>
      </c>
      <c r="E20" s="33">
        <v>19</v>
      </c>
      <c r="F20" s="99">
        <v>15</v>
      </c>
      <c r="G20" s="32">
        <v>182</v>
      </c>
      <c r="H20" s="12">
        <v>12</v>
      </c>
      <c r="I20" s="5">
        <v>24</v>
      </c>
      <c r="J20" s="33">
        <v>26</v>
      </c>
      <c r="K20" s="99">
        <v>37</v>
      </c>
      <c r="L20" s="32">
        <v>4</v>
      </c>
      <c r="M20" s="12">
        <v>1</v>
      </c>
      <c r="N20" s="5">
        <v>1</v>
      </c>
      <c r="O20" s="33">
        <v>5</v>
      </c>
      <c r="P20" s="99">
        <v>1</v>
      </c>
      <c r="Q20" s="32">
        <v>0</v>
      </c>
      <c r="R20" s="12">
        <v>0</v>
      </c>
      <c r="S20" s="5">
        <v>0</v>
      </c>
      <c r="T20" s="33">
        <v>0</v>
      </c>
      <c r="U20" s="99">
        <v>0</v>
      </c>
      <c r="V20" s="32">
        <v>6</v>
      </c>
      <c r="W20" s="12">
        <v>6</v>
      </c>
      <c r="X20" s="5">
        <v>4</v>
      </c>
      <c r="Y20" s="33">
        <v>4</v>
      </c>
      <c r="Z20" s="99">
        <v>0</v>
      </c>
    </row>
    <row r="21" spans="1:26" s="13" customFormat="1" ht="15" customHeight="1">
      <c r="A21" s="98" t="s">
        <v>28</v>
      </c>
      <c r="B21" s="121">
        <v>78</v>
      </c>
      <c r="C21" s="57">
        <v>41</v>
      </c>
      <c r="D21" s="57">
        <v>36</v>
      </c>
      <c r="E21" s="122">
        <v>29</v>
      </c>
      <c r="F21" s="123">
        <v>25</v>
      </c>
      <c r="G21" s="124">
        <v>154</v>
      </c>
      <c r="H21" s="57">
        <v>36</v>
      </c>
      <c r="I21" s="57">
        <v>64</v>
      </c>
      <c r="J21" s="122">
        <v>56</v>
      </c>
      <c r="K21" s="123">
        <v>58</v>
      </c>
      <c r="L21" s="124">
        <v>12</v>
      </c>
      <c r="M21" s="57">
        <v>20</v>
      </c>
      <c r="N21" s="57">
        <v>19</v>
      </c>
      <c r="O21" s="122">
        <v>32</v>
      </c>
      <c r="P21" s="123">
        <v>33</v>
      </c>
      <c r="Q21" s="124">
        <v>1</v>
      </c>
      <c r="R21" s="57">
        <v>1</v>
      </c>
      <c r="S21" s="57">
        <v>1</v>
      </c>
      <c r="T21" s="122">
        <v>1</v>
      </c>
      <c r="U21" s="123">
        <v>0</v>
      </c>
      <c r="V21" s="124">
        <v>6</v>
      </c>
      <c r="W21" s="57">
        <v>12</v>
      </c>
      <c r="X21" s="57">
        <v>18</v>
      </c>
      <c r="Y21" s="122">
        <v>13</v>
      </c>
      <c r="Z21" s="99">
        <v>18</v>
      </c>
    </row>
    <row r="22" spans="1:26" s="13" customFormat="1" ht="15" customHeight="1">
      <c r="A22" s="98" t="s">
        <v>8</v>
      </c>
      <c r="B22" s="31">
        <v>102</v>
      </c>
      <c r="C22" s="12">
        <v>41</v>
      </c>
      <c r="D22" s="5">
        <v>34</v>
      </c>
      <c r="E22" s="33">
        <v>91</v>
      </c>
      <c r="F22" s="99">
        <v>109</v>
      </c>
      <c r="G22" s="32">
        <v>131</v>
      </c>
      <c r="H22" s="12">
        <v>9</v>
      </c>
      <c r="I22" s="5">
        <v>19</v>
      </c>
      <c r="J22" s="33">
        <v>54</v>
      </c>
      <c r="K22" s="99">
        <v>76</v>
      </c>
      <c r="L22" s="32">
        <v>6</v>
      </c>
      <c r="M22" s="12">
        <v>1</v>
      </c>
      <c r="N22" s="5">
        <v>1</v>
      </c>
      <c r="O22" s="33">
        <v>0</v>
      </c>
      <c r="P22" s="99">
        <v>2</v>
      </c>
      <c r="Q22" s="32">
        <v>0</v>
      </c>
      <c r="R22" s="12">
        <v>0</v>
      </c>
      <c r="S22" s="5">
        <v>0</v>
      </c>
      <c r="T22" s="33">
        <v>0</v>
      </c>
      <c r="U22" s="99">
        <v>0</v>
      </c>
      <c r="V22" s="32">
        <v>8</v>
      </c>
      <c r="W22" s="12">
        <v>2</v>
      </c>
      <c r="X22" s="5">
        <v>1</v>
      </c>
      <c r="Y22" s="33">
        <v>3</v>
      </c>
      <c r="Z22" s="99">
        <v>5</v>
      </c>
    </row>
    <row r="23" spans="1:26" s="13" customFormat="1" ht="15" customHeight="1">
      <c r="A23" s="97" t="s">
        <v>40</v>
      </c>
      <c r="B23" s="47" t="s">
        <v>152</v>
      </c>
      <c r="C23" s="43" t="s">
        <v>152</v>
      </c>
      <c r="D23" s="43" t="s">
        <v>152</v>
      </c>
      <c r="E23" s="49" t="s">
        <v>152</v>
      </c>
      <c r="F23" s="94"/>
      <c r="G23" s="48" t="s">
        <v>152</v>
      </c>
      <c r="H23" s="43" t="s">
        <v>152</v>
      </c>
      <c r="I23" s="43" t="s">
        <v>152</v>
      </c>
      <c r="J23" s="49" t="s">
        <v>152</v>
      </c>
      <c r="K23" s="94"/>
      <c r="L23" s="103" t="s">
        <v>152</v>
      </c>
      <c r="M23" s="106" t="s">
        <v>152</v>
      </c>
      <c r="N23" s="105" t="s">
        <v>152</v>
      </c>
      <c r="O23" s="106" t="s">
        <v>152</v>
      </c>
      <c r="P23" s="94"/>
      <c r="Q23" s="103" t="s">
        <v>152</v>
      </c>
      <c r="R23" s="103" t="s">
        <v>152</v>
      </c>
      <c r="S23" s="105" t="s">
        <v>152</v>
      </c>
      <c r="T23" s="106" t="s">
        <v>152</v>
      </c>
      <c r="U23" s="94"/>
      <c r="V23" s="103" t="s">
        <v>152</v>
      </c>
      <c r="W23" s="104" t="s">
        <v>152</v>
      </c>
      <c r="X23" s="105" t="s">
        <v>152</v>
      </c>
      <c r="Y23" s="106" t="s">
        <v>152</v>
      </c>
      <c r="Z23" s="94"/>
    </row>
    <row r="24" spans="1:26" s="13" customFormat="1" ht="15" customHeight="1">
      <c r="A24" s="98" t="s">
        <v>12</v>
      </c>
      <c r="B24" s="31">
        <v>86</v>
      </c>
      <c r="C24" s="12">
        <v>55</v>
      </c>
      <c r="D24" s="5">
        <v>57</v>
      </c>
      <c r="E24" s="33">
        <v>85</v>
      </c>
      <c r="F24" s="99">
        <v>80</v>
      </c>
      <c r="G24" s="32">
        <v>128</v>
      </c>
      <c r="H24" s="12">
        <v>7</v>
      </c>
      <c r="I24" s="5">
        <v>11</v>
      </c>
      <c r="J24" s="33">
        <v>25</v>
      </c>
      <c r="K24" s="99">
        <v>25</v>
      </c>
      <c r="L24" s="32">
        <v>7</v>
      </c>
      <c r="M24" s="12">
        <v>0</v>
      </c>
      <c r="N24" s="5">
        <v>0</v>
      </c>
      <c r="O24" s="33">
        <v>1</v>
      </c>
      <c r="P24" s="99">
        <v>1</v>
      </c>
      <c r="Q24" s="32">
        <v>0</v>
      </c>
      <c r="R24" s="12">
        <v>0</v>
      </c>
      <c r="S24" s="5">
        <v>0</v>
      </c>
      <c r="T24" s="33">
        <v>0</v>
      </c>
      <c r="U24" s="99">
        <v>0</v>
      </c>
      <c r="V24" s="32">
        <v>9</v>
      </c>
      <c r="W24" s="12">
        <v>2</v>
      </c>
      <c r="X24" s="5">
        <v>2</v>
      </c>
      <c r="Y24" s="33">
        <v>3</v>
      </c>
      <c r="Z24" s="99">
        <v>3</v>
      </c>
    </row>
    <row r="25" spans="1:26" s="13" customFormat="1" ht="15" customHeight="1">
      <c r="A25" s="98" t="s">
        <v>15</v>
      </c>
      <c r="B25" s="31"/>
      <c r="C25" s="12">
        <v>7</v>
      </c>
      <c r="D25" s="5">
        <v>6</v>
      </c>
      <c r="E25" s="33">
        <v>16</v>
      </c>
      <c r="F25" s="99">
        <v>16</v>
      </c>
      <c r="G25" s="32"/>
      <c r="H25" s="12">
        <v>0</v>
      </c>
      <c r="I25" s="5">
        <v>1</v>
      </c>
      <c r="J25" s="33">
        <v>6</v>
      </c>
      <c r="K25" s="99">
        <v>5</v>
      </c>
      <c r="L25" s="32"/>
      <c r="M25" s="12">
        <v>0</v>
      </c>
      <c r="N25" s="5">
        <v>0</v>
      </c>
      <c r="O25" s="33">
        <v>1</v>
      </c>
      <c r="P25" s="99">
        <v>0</v>
      </c>
      <c r="Q25" s="32"/>
      <c r="R25" s="12">
        <v>0</v>
      </c>
      <c r="S25" s="5">
        <v>0</v>
      </c>
      <c r="T25" s="33">
        <v>0</v>
      </c>
      <c r="U25" s="99">
        <v>0</v>
      </c>
      <c r="V25" s="32"/>
      <c r="W25" s="12">
        <v>0</v>
      </c>
      <c r="X25" s="5">
        <v>0</v>
      </c>
      <c r="Y25" s="33">
        <v>1</v>
      </c>
      <c r="Z25" s="99">
        <v>1</v>
      </c>
    </row>
    <row r="26" spans="1:26" s="13" customFormat="1" ht="15" customHeight="1">
      <c r="A26" s="98" t="s">
        <v>17</v>
      </c>
      <c r="B26" s="152" t="s">
        <v>131</v>
      </c>
      <c r="C26" s="150" t="s">
        <v>131</v>
      </c>
      <c r="D26" s="150" t="s">
        <v>131</v>
      </c>
      <c r="E26" s="149" t="s">
        <v>131</v>
      </c>
      <c r="F26" s="102" t="s">
        <v>269</v>
      </c>
      <c r="G26" s="152" t="s">
        <v>131</v>
      </c>
      <c r="H26" s="150" t="s">
        <v>131</v>
      </c>
      <c r="I26" s="150" t="s">
        <v>131</v>
      </c>
      <c r="J26" s="149" t="s">
        <v>131</v>
      </c>
      <c r="K26" s="102" t="s">
        <v>269</v>
      </c>
      <c r="L26" s="152" t="s">
        <v>131</v>
      </c>
      <c r="M26" s="150" t="s">
        <v>131</v>
      </c>
      <c r="N26" s="150" t="s">
        <v>131</v>
      </c>
      <c r="O26" s="149" t="s">
        <v>131</v>
      </c>
      <c r="P26" s="102" t="s">
        <v>269</v>
      </c>
      <c r="Q26" s="152" t="s">
        <v>131</v>
      </c>
      <c r="R26" s="150" t="s">
        <v>131</v>
      </c>
      <c r="S26" s="150" t="s">
        <v>131</v>
      </c>
      <c r="T26" s="149" t="s">
        <v>131</v>
      </c>
      <c r="U26" s="102" t="s">
        <v>269</v>
      </c>
      <c r="V26" s="152" t="s">
        <v>131</v>
      </c>
      <c r="W26" s="150" t="s">
        <v>131</v>
      </c>
      <c r="X26" s="150" t="s">
        <v>131</v>
      </c>
      <c r="Y26" s="149" t="s">
        <v>131</v>
      </c>
      <c r="Z26" s="102" t="s">
        <v>269</v>
      </c>
    </row>
    <row r="27" spans="1:26" s="13" customFormat="1" ht="15" customHeight="1">
      <c r="A27" s="98" t="s">
        <v>16</v>
      </c>
      <c r="B27" s="31">
        <v>21</v>
      </c>
      <c r="C27" s="12">
        <v>8</v>
      </c>
      <c r="D27" s="5">
        <v>16</v>
      </c>
      <c r="E27" s="33">
        <v>26</v>
      </c>
      <c r="F27" s="99"/>
      <c r="G27" s="32">
        <v>64</v>
      </c>
      <c r="H27" s="5">
        <v>13</v>
      </c>
      <c r="I27" s="5">
        <v>42</v>
      </c>
      <c r="J27" s="33">
        <v>57</v>
      </c>
      <c r="K27" s="99"/>
      <c r="L27" s="32">
        <v>2</v>
      </c>
      <c r="M27" s="12">
        <v>0</v>
      </c>
      <c r="N27" s="5">
        <v>0</v>
      </c>
      <c r="O27" s="33">
        <v>0</v>
      </c>
      <c r="P27" s="99"/>
      <c r="Q27" s="32">
        <v>0</v>
      </c>
      <c r="R27" s="33">
        <v>0</v>
      </c>
      <c r="S27" s="5">
        <v>0</v>
      </c>
      <c r="T27" s="33">
        <v>0</v>
      </c>
      <c r="U27" s="99"/>
      <c r="V27" s="32">
        <v>6</v>
      </c>
      <c r="W27" s="12">
        <v>1</v>
      </c>
      <c r="X27" s="5">
        <v>0</v>
      </c>
      <c r="Y27" s="33">
        <v>0</v>
      </c>
      <c r="Z27" s="99"/>
    </row>
    <row r="28" spans="1:26" s="13" customFormat="1" ht="15" customHeight="1">
      <c r="A28" s="98" t="s">
        <v>18</v>
      </c>
      <c r="B28" s="152" t="s">
        <v>131</v>
      </c>
      <c r="C28" s="12">
        <v>22</v>
      </c>
      <c r="D28" s="5">
        <v>22</v>
      </c>
      <c r="E28" s="149">
        <v>18</v>
      </c>
      <c r="F28" s="99">
        <v>22</v>
      </c>
      <c r="G28" s="166" t="s">
        <v>131</v>
      </c>
      <c r="H28" s="5">
        <v>7</v>
      </c>
      <c r="I28" s="5">
        <v>9</v>
      </c>
      <c r="J28" s="149">
        <v>11</v>
      </c>
      <c r="K28" s="99">
        <v>13</v>
      </c>
      <c r="L28" s="166" t="s">
        <v>131</v>
      </c>
      <c r="M28" s="12">
        <v>0</v>
      </c>
      <c r="N28" s="5">
        <v>0</v>
      </c>
      <c r="O28" s="149">
        <v>0</v>
      </c>
      <c r="P28" s="99">
        <v>0</v>
      </c>
      <c r="Q28" s="166" t="s">
        <v>131</v>
      </c>
      <c r="R28" s="33">
        <v>0</v>
      </c>
      <c r="S28" s="5">
        <v>0</v>
      </c>
      <c r="T28" s="149">
        <v>0</v>
      </c>
      <c r="U28" s="99">
        <v>0</v>
      </c>
      <c r="V28" s="166" t="s">
        <v>131</v>
      </c>
      <c r="W28" s="12">
        <v>0</v>
      </c>
      <c r="X28" s="5">
        <v>0</v>
      </c>
      <c r="Y28" s="149">
        <v>0</v>
      </c>
      <c r="Z28" s="99">
        <v>2</v>
      </c>
    </row>
    <row r="29" spans="1:26" s="13" customFormat="1" ht="15" customHeight="1">
      <c r="A29" s="98" t="s">
        <v>41</v>
      </c>
      <c r="B29" s="133">
        <v>1664</v>
      </c>
      <c r="C29" s="134">
        <v>1679</v>
      </c>
      <c r="D29" s="29">
        <v>1811</v>
      </c>
      <c r="E29" s="135">
        <v>2033</v>
      </c>
      <c r="F29" s="138" t="s">
        <v>131</v>
      </c>
      <c r="G29" s="137">
        <v>1684</v>
      </c>
      <c r="H29" s="29">
        <v>1343</v>
      </c>
      <c r="I29" s="29">
        <v>1508</v>
      </c>
      <c r="J29" s="135">
        <v>1720</v>
      </c>
      <c r="K29" s="138" t="s">
        <v>131</v>
      </c>
      <c r="L29" s="137">
        <v>271</v>
      </c>
      <c r="M29" s="134">
        <v>281</v>
      </c>
      <c r="N29" s="29">
        <v>306</v>
      </c>
      <c r="O29" s="135">
        <v>233</v>
      </c>
      <c r="P29" s="138" t="s">
        <v>131</v>
      </c>
      <c r="Q29" s="137">
        <v>6</v>
      </c>
      <c r="R29" s="134">
        <v>2</v>
      </c>
      <c r="S29" s="29">
        <v>4</v>
      </c>
      <c r="T29" s="135">
        <v>6</v>
      </c>
      <c r="U29" s="138" t="s">
        <v>131</v>
      </c>
      <c r="V29" s="137">
        <v>104</v>
      </c>
      <c r="W29" s="134">
        <v>105</v>
      </c>
      <c r="X29" s="29">
        <v>137</v>
      </c>
      <c r="Y29" s="135">
        <v>141</v>
      </c>
      <c r="Z29" s="138" t="s">
        <v>131</v>
      </c>
    </row>
    <row r="30" spans="1:26" s="13" customFormat="1" ht="15" customHeight="1">
      <c r="A30" s="98" t="s">
        <v>29</v>
      </c>
      <c r="B30" s="133">
        <v>1261</v>
      </c>
      <c r="C30" s="134">
        <v>1251</v>
      </c>
      <c r="D30" s="29">
        <v>1402</v>
      </c>
      <c r="E30" s="135">
        <v>1488</v>
      </c>
      <c r="F30" s="136">
        <v>1644</v>
      </c>
      <c r="G30" s="137">
        <v>1936</v>
      </c>
      <c r="H30" s="134">
        <v>1501</v>
      </c>
      <c r="I30" s="29">
        <v>1652</v>
      </c>
      <c r="J30" s="135">
        <v>1754</v>
      </c>
      <c r="K30" s="136">
        <v>1936</v>
      </c>
      <c r="L30" s="137">
        <v>332</v>
      </c>
      <c r="M30" s="134">
        <v>321</v>
      </c>
      <c r="N30" s="29">
        <v>338</v>
      </c>
      <c r="O30" s="135">
        <v>378</v>
      </c>
      <c r="P30" s="136">
        <v>378</v>
      </c>
      <c r="Q30" s="137">
        <v>2</v>
      </c>
      <c r="R30" s="134">
        <v>5</v>
      </c>
      <c r="S30" s="29">
        <v>4</v>
      </c>
      <c r="T30" s="135">
        <v>6</v>
      </c>
      <c r="U30" s="136">
        <v>15</v>
      </c>
      <c r="V30" s="137">
        <v>114</v>
      </c>
      <c r="W30" s="134">
        <v>113</v>
      </c>
      <c r="X30" s="29">
        <v>118</v>
      </c>
      <c r="Y30" s="135">
        <v>121</v>
      </c>
      <c r="Z30" s="136">
        <v>130</v>
      </c>
    </row>
    <row r="31" spans="1:26" s="13" customFormat="1" ht="15" customHeight="1">
      <c r="A31" s="98" t="s">
        <v>7</v>
      </c>
      <c r="B31" s="133">
        <v>939</v>
      </c>
      <c r="C31" s="134">
        <v>820</v>
      </c>
      <c r="D31" s="29">
        <v>920</v>
      </c>
      <c r="E31" s="135">
        <v>970</v>
      </c>
      <c r="F31" s="136">
        <v>950</v>
      </c>
      <c r="G31" s="137">
        <v>1185</v>
      </c>
      <c r="H31" s="134">
        <v>795</v>
      </c>
      <c r="I31" s="29">
        <v>892</v>
      </c>
      <c r="J31" s="135">
        <v>949</v>
      </c>
      <c r="K31" s="136">
        <v>929</v>
      </c>
      <c r="L31" s="137">
        <v>182</v>
      </c>
      <c r="M31" s="134">
        <v>172</v>
      </c>
      <c r="N31" s="29">
        <v>185</v>
      </c>
      <c r="O31" s="135">
        <v>199</v>
      </c>
      <c r="P31" s="136">
        <v>188</v>
      </c>
      <c r="Q31" s="137">
        <v>4</v>
      </c>
      <c r="R31" s="134">
        <v>7</v>
      </c>
      <c r="S31" s="29">
        <v>6</v>
      </c>
      <c r="T31" s="135">
        <v>4</v>
      </c>
      <c r="U31" s="136">
        <v>5</v>
      </c>
      <c r="V31" s="137">
        <v>56</v>
      </c>
      <c r="W31" s="134">
        <v>58</v>
      </c>
      <c r="X31" s="29">
        <v>55</v>
      </c>
      <c r="Y31" s="135">
        <v>59</v>
      </c>
      <c r="Z31" s="136">
        <v>54</v>
      </c>
    </row>
    <row r="32" spans="1:26" s="13" customFormat="1" ht="15" customHeight="1">
      <c r="A32" s="98" t="s">
        <v>30</v>
      </c>
      <c r="B32" s="31">
        <v>186</v>
      </c>
      <c r="C32" s="12">
        <v>78</v>
      </c>
      <c r="D32" s="5">
        <v>78</v>
      </c>
      <c r="E32" s="33">
        <v>73</v>
      </c>
      <c r="F32" s="99">
        <v>83</v>
      </c>
      <c r="G32" s="32">
        <v>544</v>
      </c>
      <c r="H32" s="12">
        <v>10</v>
      </c>
      <c r="I32" s="5">
        <v>7</v>
      </c>
      <c r="J32" s="33">
        <v>12</v>
      </c>
      <c r="K32" s="99">
        <v>18</v>
      </c>
      <c r="L32" s="32">
        <v>1</v>
      </c>
      <c r="M32" s="12">
        <v>0</v>
      </c>
      <c r="N32" s="5">
        <v>0</v>
      </c>
      <c r="O32" s="33">
        <v>2</v>
      </c>
      <c r="P32" s="99">
        <v>2</v>
      </c>
      <c r="Q32" s="32">
        <v>2</v>
      </c>
      <c r="R32" s="12">
        <v>0</v>
      </c>
      <c r="S32" s="5">
        <v>0</v>
      </c>
      <c r="T32" s="149">
        <v>0</v>
      </c>
      <c r="U32" s="99">
        <v>0</v>
      </c>
      <c r="V32" s="32">
        <v>8</v>
      </c>
      <c r="W32" s="12">
        <v>2</v>
      </c>
      <c r="X32" s="5">
        <v>1</v>
      </c>
      <c r="Y32" s="33">
        <v>2</v>
      </c>
      <c r="Z32" s="99">
        <v>2</v>
      </c>
    </row>
    <row r="33" spans="1:26" s="13" customFormat="1" ht="15" customHeight="1">
      <c r="A33" s="98" t="s">
        <v>31</v>
      </c>
      <c r="B33" s="152" t="s">
        <v>63</v>
      </c>
      <c r="C33" s="12">
        <v>43</v>
      </c>
      <c r="D33" s="5">
        <v>48</v>
      </c>
      <c r="E33" s="33">
        <v>43</v>
      </c>
      <c r="F33" s="99">
        <v>53</v>
      </c>
      <c r="G33" s="166" t="s">
        <v>63</v>
      </c>
      <c r="H33" s="12">
        <v>6</v>
      </c>
      <c r="I33" s="5">
        <v>22</v>
      </c>
      <c r="J33" s="33">
        <v>13</v>
      </c>
      <c r="K33" s="99">
        <v>11</v>
      </c>
      <c r="L33" s="166" t="s">
        <v>63</v>
      </c>
      <c r="M33" s="12">
        <v>0</v>
      </c>
      <c r="N33" s="5">
        <v>2</v>
      </c>
      <c r="O33" s="33">
        <v>0</v>
      </c>
      <c r="P33" s="99">
        <v>0</v>
      </c>
      <c r="Q33" s="166" t="s">
        <v>63</v>
      </c>
      <c r="R33" s="12">
        <v>0</v>
      </c>
      <c r="S33" s="5">
        <v>0</v>
      </c>
      <c r="T33" s="33">
        <v>0</v>
      </c>
      <c r="U33" s="99">
        <v>0</v>
      </c>
      <c r="V33" s="166" t="s">
        <v>63</v>
      </c>
      <c r="W33" s="12">
        <v>1</v>
      </c>
      <c r="X33" s="5">
        <v>0</v>
      </c>
      <c r="Y33" s="33">
        <v>1</v>
      </c>
      <c r="Z33" s="99">
        <v>0</v>
      </c>
    </row>
    <row r="34" spans="1:26" s="13" customFormat="1" ht="15" customHeight="1">
      <c r="A34" s="98" t="s">
        <v>32</v>
      </c>
      <c r="B34" s="31">
        <v>257</v>
      </c>
      <c r="C34" s="12">
        <v>144</v>
      </c>
      <c r="D34" s="5">
        <v>168</v>
      </c>
      <c r="E34" s="33">
        <v>180</v>
      </c>
      <c r="F34" s="138" t="s">
        <v>131</v>
      </c>
      <c r="G34" s="32">
        <v>334</v>
      </c>
      <c r="H34" s="12">
        <v>9</v>
      </c>
      <c r="I34" s="5">
        <v>40</v>
      </c>
      <c r="J34" s="33">
        <v>38</v>
      </c>
      <c r="K34" s="138" t="s">
        <v>131</v>
      </c>
      <c r="L34" s="32">
        <v>15</v>
      </c>
      <c r="M34" s="12">
        <v>0</v>
      </c>
      <c r="N34" s="5">
        <v>3</v>
      </c>
      <c r="O34" s="33">
        <v>2</v>
      </c>
      <c r="P34" s="138" t="s">
        <v>131</v>
      </c>
      <c r="Q34" s="32">
        <v>0</v>
      </c>
      <c r="R34" s="12">
        <v>0</v>
      </c>
      <c r="S34" s="5">
        <v>0</v>
      </c>
      <c r="T34" s="33">
        <v>0</v>
      </c>
      <c r="U34" s="138" t="s">
        <v>131</v>
      </c>
      <c r="V34" s="32">
        <v>13</v>
      </c>
      <c r="W34" s="12">
        <v>4</v>
      </c>
      <c r="X34" s="5">
        <v>4</v>
      </c>
      <c r="Y34" s="33">
        <v>5</v>
      </c>
      <c r="Z34" s="138" t="s">
        <v>131</v>
      </c>
    </row>
    <row r="35" spans="1:26" s="13" customFormat="1" ht="15" customHeight="1">
      <c r="A35" s="98" t="s">
        <v>34</v>
      </c>
      <c r="B35" s="31">
        <v>495</v>
      </c>
      <c r="C35" s="12">
        <v>430</v>
      </c>
      <c r="D35" s="5">
        <v>452</v>
      </c>
      <c r="E35" s="33">
        <v>78</v>
      </c>
      <c r="F35" s="99">
        <v>127</v>
      </c>
      <c r="G35" s="32">
        <v>806</v>
      </c>
      <c r="H35" s="12">
        <v>573</v>
      </c>
      <c r="I35" s="5">
        <v>592</v>
      </c>
      <c r="J35" s="33">
        <v>16</v>
      </c>
      <c r="K35" s="99">
        <v>223</v>
      </c>
      <c r="L35" s="32">
        <v>106</v>
      </c>
      <c r="M35" s="12">
        <v>103</v>
      </c>
      <c r="N35" s="5">
        <v>123</v>
      </c>
      <c r="O35" s="33">
        <v>0</v>
      </c>
      <c r="P35" s="99">
        <v>1</v>
      </c>
      <c r="Q35" s="32">
        <v>2</v>
      </c>
      <c r="R35" s="12">
        <v>3</v>
      </c>
      <c r="S35" s="5">
        <v>6</v>
      </c>
      <c r="T35" s="33">
        <v>0</v>
      </c>
      <c r="U35" s="99">
        <v>0</v>
      </c>
      <c r="V35" s="32">
        <v>41</v>
      </c>
      <c r="W35" s="12">
        <v>46</v>
      </c>
      <c r="X35" s="5">
        <v>43</v>
      </c>
      <c r="Y35" s="33">
        <v>12</v>
      </c>
      <c r="Z35" s="99">
        <v>12</v>
      </c>
    </row>
    <row r="36" spans="1:26" s="13" customFormat="1" ht="15" customHeight="1">
      <c r="A36" s="98" t="s">
        <v>33</v>
      </c>
      <c r="B36" s="31">
        <v>93</v>
      </c>
      <c r="C36" s="12">
        <v>37</v>
      </c>
      <c r="D36" s="5">
        <v>34</v>
      </c>
      <c r="E36" s="33">
        <v>25</v>
      </c>
      <c r="F36" s="99">
        <v>74</v>
      </c>
      <c r="G36" s="32">
        <v>148</v>
      </c>
      <c r="H36" s="12">
        <v>1</v>
      </c>
      <c r="I36" s="5">
        <v>2</v>
      </c>
      <c r="J36" s="33">
        <v>0</v>
      </c>
      <c r="K36" s="99">
        <v>26</v>
      </c>
      <c r="L36" s="32">
        <v>5</v>
      </c>
      <c r="M36" s="12">
        <v>0</v>
      </c>
      <c r="N36" s="5">
        <v>0</v>
      </c>
      <c r="O36" s="33">
        <v>0</v>
      </c>
      <c r="P36" s="99">
        <v>2</v>
      </c>
      <c r="Q36" s="32">
        <v>0</v>
      </c>
      <c r="R36" s="12">
        <v>0</v>
      </c>
      <c r="S36" s="5">
        <v>0</v>
      </c>
      <c r="T36" s="33">
        <v>0</v>
      </c>
      <c r="U36" s="99">
        <v>0</v>
      </c>
      <c r="V36" s="32">
        <v>1</v>
      </c>
      <c r="W36" s="12">
        <v>0</v>
      </c>
      <c r="X36" s="5">
        <v>0</v>
      </c>
      <c r="Y36" s="33">
        <v>0</v>
      </c>
      <c r="Z36" s="99">
        <v>0</v>
      </c>
    </row>
    <row r="37" spans="1:26" s="13" customFormat="1" ht="15" customHeight="1">
      <c r="A37" s="98" t="s">
        <v>6</v>
      </c>
      <c r="B37" s="31">
        <v>140</v>
      </c>
      <c r="C37" s="12">
        <v>73</v>
      </c>
      <c r="D37" s="5">
        <v>78</v>
      </c>
      <c r="E37" s="33">
        <v>93</v>
      </c>
      <c r="F37" s="99">
        <v>74</v>
      </c>
      <c r="G37" s="32">
        <v>285</v>
      </c>
      <c r="H37" s="12">
        <v>5</v>
      </c>
      <c r="I37" s="5">
        <v>24</v>
      </c>
      <c r="J37" s="33">
        <v>23</v>
      </c>
      <c r="K37" s="99">
        <v>12</v>
      </c>
      <c r="L37" s="32">
        <v>12</v>
      </c>
      <c r="M37" s="12">
        <v>0</v>
      </c>
      <c r="N37" s="5">
        <v>1</v>
      </c>
      <c r="O37" s="33">
        <v>0</v>
      </c>
      <c r="P37" s="99">
        <v>1</v>
      </c>
      <c r="Q37" s="32">
        <v>0</v>
      </c>
      <c r="R37" s="12">
        <v>0</v>
      </c>
      <c r="S37" s="5">
        <v>0</v>
      </c>
      <c r="T37" s="33">
        <v>0</v>
      </c>
      <c r="U37" s="99">
        <v>0</v>
      </c>
      <c r="V37" s="32">
        <v>5</v>
      </c>
      <c r="W37" s="12">
        <v>5</v>
      </c>
      <c r="X37" s="5">
        <v>3</v>
      </c>
      <c r="Y37" s="33">
        <v>2</v>
      </c>
      <c r="Z37" s="99">
        <v>2</v>
      </c>
    </row>
    <row r="38" spans="1:26" s="13" customFormat="1" ht="15" customHeight="1">
      <c r="A38" s="98" t="s">
        <v>35</v>
      </c>
      <c r="B38" s="31">
        <v>81</v>
      </c>
      <c r="C38" s="12">
        <v>22</v>
      </c>
      <c r="D38" s="5">
        <v>10</v>
      </c>
      <c r="E38" s="33">
        <v>10</v>
      </c>
      <c r="F38" s="99">
        <v>14</v>
      </c>
      <c r="G38" s="32">
        <v>212</v>
      </c>
      <c r="H38" s="12">
        <v>1</v>
      </c>
      <c r="I38" s="5">
        <v>13</v>
      </c>
      <c r="J38" s="33">
        <v>17</v>
      </c>
      <c r="K38" s="99">
        <v>30</v>
      </c>
      <c r="L38" s="32">
        <v>5</v>
      </c>
      <c r="M38" s="12">
        <v>0</v>
      </c>
      <c r="N38" s="5">
        <v>2</v>
      </c>
      <c r="O38" s="33">
        <v>4</v>
      </c>
      <c r="P38" s="99">
        <v>5</v>
      </c>
      <c r="Q38" s="32">
        <v>1</v>
      </c>
      <c r="R38" s="12">
        <v>0</v>
      </c>
      <c r="S38" s="5">
        <v>0</v>
      </c>
      <c r="T38" s="33">
        <v>0</v>
      </c>
      <c r="U38" s="99">
        <v>0</v>
      </c>
      <c r="V38" s="32">
        <v>12</v>
      </c>
      <c r="W38" s="12">
        <v>1</v>
      </c>
      <c r="X38" s="5">
        <v>3</v>
      </c>
      <c r="Y38" s="33">
        <v>2</v>
      </c>
      <c r="Z38" s="99">
        <v>1</v>
      </c>
    </row>
    <row r="39" spans="1:26" s="13" customFormat="1" ht="15" customHeight="1">
      <c r="A39" s="98" t="s">
        <v>36</v>
      </c>
      <c r="B39" s="121">
        <v>12</v>
      </c>
      <c r="C39" s="57">
        <v>8</v>
      </c>
      <c r="D39" s="57">
        <v>9</v>
      </c>
      <c r="E39" s="122">
        <v>6</v>
      </c>
      <c r="F39" s="123">
        <v>10</v>
      </c>
      <c r="G39" s="124">
        <v>41</v>
      </c>
      <c r="H39" s="57">
        <v>8</v>
      </c>
      <c r="I39" s="57">
        <v>14</v>
      </c>
      <c r="J39" s="122">
        <v>15</v>
      </c>
      <c r="K39" s="123">
        <v>22</v>
      </c>
      <c r="L39" s="124">
        <v>2</v>
      </c>
      <c r="M39" s="57">
        <v>1</v>
      </c>
      <c r="N39" s="57">
        <v>1</v>
      </c>
      <c r="O39" s="122">
        <v>0</v>
      </c>
      <c r="P39" s="123">
        <v>0</v>
      </c>
      <c r="Q39" s="124">
        <v>0</v>
      </c>
      <c r="R39" s="57">
        <v>0</v>
      </c>
      <c r="S39" s="57">
        <v>0</v>
      </c>
      <c r="T39" s="122">
        <v>0</v>
      </c>
      <c r="U39" s="123">
        <v>0</v>
      </c>
      <c r="V39" s="124">
        <v>4</v>
      </c>
      <c r="W39" s="57">
        <v>0</v>
      </c>
      <c r="X39" s="57">
        <v>0</v>
      </c>
      <c r="Y39" s="122">
        <v>0</v>
      </c>
      <c r="Z39" s="123">
        <v>1</v>
      </c>
    </row>
    <row r="40" spans="1:26" s="13" customFormat="1" ht="15" customHeight="1">
      <c r="A40" s="98" t="s">
        <v>20</v>
      </c>
      <c r="B40" s="31">
        <v>0</v>
      </c>
      <c r="C40" s="12">
        <v>0</v>
      </c>
      <c r="D40" s="5">
        <v>0</v>
      </c>
      <c r="E40" s="33">
        <v>1</v>
      </c>
      <c r="F40" s="99">
        <v>1</v>
      </c>
      <c r="G40" s="32">
        <v>0</v>
      </c>
      <c r="H40" s="12">
        <v>0</v>
      </c>
      <c r="I40" s="5">
        <v>0</v>
      </c>
      <c r="J40" s="33">
        <v>1</v>
      </c>
      <c r="K40" s="99">
        <v>3</v>
      </c>
      <c r="L40" s="32">
        <v>0</v>
      </c>
      <c r="M40" s="12">
        <v>0</v>
      </c>
      <c r="N40" s="5">
        <v>0</v>
      </c>
      <c r="O40" s="33">
        <v>0</v>
      </c>
      <c r="P40" s="99">
        <v>0</v>
      </c>
      <c r="Q40" s="32">
        <v>0</v>
      </c>
      <c r="R40" s="12">
        <v>0</v>
      </c>
      <c r="S40" s="5">
        <v>0</v>
      </c>
      <c r="T40" s="33">
        <v>0</v>
      </c>
      <c r="U40" s="99">
        <v>0</v>
      </c>
      <c r="V40" s="32">
        <v>0</v>
      </c>
      <c r="W40" s="12">
        <v>0</v>
      </c>
      <c r="X40" s="5">
        <v>0</v>
      </c>
      <c r="Y40" s="33">
        <v>0</v>
      </c>
      <c r="Z40" s="99">
        <v>1</v>
      </c>
    </row>
    <row r="41" spans="1:26" s="13" customFormat="1" ht="15" customHeight="1">
      <c r="A41" s="98" t="s">
        <v>19</v>
      </c>
      <c r="B41" s="31">
        <v>8</v>
      </c>
      <c r="C41" s="12">
        <v>3</v>
      </c>
      <c r="D41" s="5">
        <v>3</v>
      </c>
      <c r="E41" s="33">
        <v>1</v>
      </c>
      <c r="F41" s="99">
        <v>2</v>
      </c>
      <c r="G41" s="32">
        <v>21</v>
      </c>
      <c r="H41" s="12">
        <v>0</v>
      </c>
      <c r="I41" s="5">
        <v>0</v>
      </c>
      <c r="J41" s="33">
        <v>0</v>
      </c>
      <c r="K41" s="99">
        <v>1</v>
      </c>
      <c r="L41" s="32">
        <v>0</v>
      </c>
      <c r="M41" s="12">
        <v>0</v>
      </c>
      <c r="N41" s="5">
        <v>0</v>
      </c>
      <c r="O41" s="33">
        <v>0</v>
      </c>
      <c r="P41" s="99">
        <v>2</v>
      </c>
      <c r="Q41" s="32">
        <v>0</v>
      </c>
      <c r="R41" s="12">
        <v>0</v>
      </c>
      <c r="S41" s="5">
        <v>0</v>
      </c>
      <c r="T41" s="33">
        <v>0</v>
      </c>
      <c r="U41" s="99">
        <v>0</v>
      </c>
      <c r="V41" s="32">
        <v>0</v>
      </c>
      <c r="W41" s="12">
        <v>0</v>
      </c>
      <c r="X41" s="5">
        <v>0</v>
      </c>
      <c r="Y41" s="33">
        <v>0</v>
      </c>
      <c r="Z41" s="99">
        <v>1</v>
      </c>
    </row>
    <row r="42" spans="1:26" s="13" customFormat="1" ht="15" customHeight="1">
      <c r="A42" s="98" t="s">
        <v>37</v>
      </c>
      <c r="B42" s="31">
        <v>1</v>
      </c>
      <c r="C42" s="12">
        <v>1</v>
      </c>
      <c r="D42" s="5">
        <v>1</v>
      </c>
      <c r="E42" s="33">
        <v>1</v>
      </c>
      <c r="F42" s="99">
        <v>2</v>
      </c>
      <c r="G42" s="32">
        <v>0</v>
      </c>
      <c r="H42" s="12">
        <v>0</v>
      </c>
      <c r="I42" s="5">
        <v>0</v>
      </c>
      <c r="J42" s="33">
        <v>1</v>
      </c>
      <c r="K42" s="99">
        <v>2</v>
      </c>
      <c r="L42" s="32">
        <v>0</v>
      </c>
      <c r="M42" s="12">
        <v>0</v>
      </c>
      <c r="N42" s="5">
        <v>0</v>
      </c>
      <c r="O42" s="33">
        <v>1</v>
      </c>
      <c r="P42" s="99">
        <v>1</v>
      </c>
      <c r="Q42" s="32">
        <v>0</v>
      </c>
      <c r="R42" s="12">
        <v>0</v>
      </c>
      <c r="S42" s="5">
        <v>0</v>
      </c>
      <c r="T42" s="33">
        <v>0</v>
      </c>
      <c r="U42" s="99">
        <v>0</v>
      </c>
      <c r="V42" s="32">
        <v>0</v>
      </c>
      <c r="W42" s="12">
        <v>0</v>
      </c>
      <c r="X42" s="5">
        <v>0</v>
      </c>
      <c r="Y42" s="33">
        <v>0</v>
      </c>
      <c r="Z42" s="99">
        <v>0</v>
      </c>
    </row>
    <row r="43" spans="1:26" s="13" customFormat="1" ht="15" customHeight="1">
      <c r="A43" s="98" t="s">
        <v>11</v>
      </c>
      <c r="B43" s="31"/>
      <c r="C43" s="12"/>
      <c r="D43" s="150" t="s">
        <v>186</v>
      </c>
      <c r="E43" s="33">
        <v>384</v>
      </c>
      <c r="F43" s="99">
        <v>451</v>
      </c>
      <c r="G43" s="32"/>
      <c r="H43" s="12"/>
      <c r="I43" s="150" t="s">
        <v>186</v>
      </c>
      <c r="J43" s="33">
        <v>78</v>
      </c>
      <c r="K43" s="99">
        <v>87</v>
      </c>
      <c r="L43" s="32"/>
      <c r="M43" s="12"/>
      <c r="N43" s="150" t="s">
        <v>186</v>
      </c>
      <c r="O43" s="33">
        <v>7</v>
      </c>
      <c r="P43" s="99">
        <v>7</v>
      </c>
      <c r="Q43" s="32"/>
      <c r="R43" s="12"/>
      <c r="S43" s="150" t="s">
        <v>186</v>
      </c>
      <c r="T43" s="33">
        <v>0</v>
      </c>
      <c r="U43" s="99">
        <v>1</v>
      </c>
      <c r="V43" s="32"/>
      <c r="W43" s="12"/>
      <c r="X43" s="150" t="s">
        <v>185</v>
      </c>
      <c r="Y43" s="33">
        <v>8</v>
      </c>
      <c r="Z43" s="99">
        <v>7</v>
      </c>
    </row>
    <row r="44" spans="1:26" s="13" customFormat="1" ht="15" customHeight="1">
      <c r="A44" s="98" t="s">
        <v>38</v>
      </c>
      <c r="B44" s="31">
        <v>415</v>
      </c>
      <c r="C44" s="12">
        <v>88</v>
      </c>
      <c r="D44" s="5">
        <v>58</v>
      </c>
      <c r="E44" s="33">
        <v>63</v>
      </c>
      <c r="F44" s="99">
        <v>71</v>
      </c>
      <c r="G44" s="32">
        <v>668</v>
      </c>
      <c r="H44" s="12">
        <v>1</v>
      </c>
      <c r="I44" s="5">
        <v>26</v>
      </c>
      <c r="J44" s="33">
        <v>25</v>
      </c>
      <c r="K44" s="99">
        <v>34</v>
      </c>
      <c r="L44" s="32">
        <v>17</v>
      </c>
      <c r="M44" s="12">
        <v>0</v>
      </c>
      <c r="N44" s="5">
        <v>0</v>
      </c>
      <c r="O44" s="33">
        <v>2</v>
      </c>
      <c r="P44" s="99">
        <v>2</v>
      </c>
      <c r="Q44" s="32">
        <v>0</v>
      </c>
      <c r="R44" s="12">
        <v>0</v>
      </c>
      <c r="S44" s="5">
        <v>0</v>
      </c>
      <c r="T44" s="33">
        <v>0</v>
      </c>
      <c r="U44" s="99">
        <v>0</v>
      </c>
      <c r="V44" s="32">
        <v>13</v>
      </c>
      <c r="W44" s="12">
        <v>0</v>
      </c>
      <c r="X44" s="5">
        <v>2</v>
      </c>
      <c r="Y44" s="33">
        <v>4</v>
      </c>
      <c r="Z44" s="99">
        <v>4</v>
      </c>
    </row>
    <row r="45" spans="1:26" s="13" customFormat="1" ht="15" customHeight="1" thickBot="1">
      <c r="A45" s="157" t="s">
        <v>39</v>
      </c>
      <c r="B45" s="163" t="s">
        <v>65</v>
      </c>
      <c r="C45" s="158">
        <v>36</v>
      </c>
      <c r="D45" s="159">
        <v>35</v>
      </c>
      <c r="E45" s="160">
        <v>38</v>
      </c>
      <c r="F45" s="161">
        <v>52</v>
      </c>
      <c r="G45" s="162" t="s">
        <v>65</v>
      </c>
      <c r="H45" s="158">
        <v>2</v>
      </c>
      <c r="I45" s="159">
        <v>15</v>
      </c>
      <c r="J45" s="160">
        <v>30</v>
      </c>
      <c r="K45" s="161">
        <v>41</v>
      </c>
      <c r="L45" s="162" t="s">
        <v>65</v>
      </c>
      <c r="M45" s="158">
        <v>0</v>
      </c>
      <c r="N45" s="159">
        <v>0</v>
      </c>
      <c r="O45" s="160">
        <v>0</v>
      </c>
      <c r="P45" s="161">
        <v>2</v>
      </c>
      <c r="Q45" s="162" t="s">
        <v>65</v>
      </c>
      <c r="R45" s="158">
        <v>0</v>
      </c>
      <c r="S45" s="159">
        <v>0</v>
      </c>
      <c r="T45" s="160">
        <v>0</v>
      </c>
      <c r="U45" s="161">
        <v>0</v>
      </c>
      <c r="V45" s="162" t="s">
        <v>65</v>
      </c>
      <c r="W45" s="158">
        <v>1</v>
      </c>
      <c r="X45" s="159">
        <v>1</v>
      </c>
      <c r="Y45" s="160">
        <v>1</v>
      </c>
      <c r="Z45" s="161">
        <v>0</v>
      </c>
    </row>
    <row r="46" spans="1:26" ht="24" customHeight="1" thickBot="1">
      <c r="A46" s="130" t="s">
        <v>267</v>
      </c>
      <c r="B46" s="21">
        <f>SUM(B5:B45)</f>
        <v>14589</v>
      </c>
      <c r="C46" s="23">
        <f>SUM(C5:C45)</f>
        <v>6274</v>
      </c>
      <c r="D46" s="28">
        <f>SUM(D5:D45)</f>
        <v>6659</v>
      </c>
      <c r="E46" s="24"/>
      <c r="F46" s="34"/>
      <c r="G46" s="22">
        <f>SUM(G5:G45)</f>
        <v>22419</v>
      </c>
      <c r="H46" s="23">
        <f>SUM(H5:H45)</f>
        <v>4573</v>
      </c>
      <c r="I46" s="28">
        <f>SUM(I5:I45)</f>
        <v>5510</v>
      </c>
      <c r="J46" s="24">
        <f aca="true" t="shared" si="0" ref="J46:T46">SUM(J5:J45)</f>
        <v>5772</v>
      </c>
      <c r="K46" s="34"/>
      <c r="L46" s="24">
        <f t="shared" si="0"/>
        <v>1474</v>
      </c>
      <c r="M46" s="23">
        <f t="shared" si="0"/>
        <v>918</v>
      </c>
      <c r="N46" s="28">
        <f>SUM(N5:N45)</f>
        <v>1006</v>
      </c>
      <c r="O46" s="24">
        <f t="shared" si="0"/>
        <v>918</v>
      </c>
      <c r="P46" s="34"/>
      <c r="Q46" s="24">
        <f t="shared" si="0"/>
        <v>25</v>
      </c>
      <c r="R46" s="23">
        <f t="shared" si="0"/>
        <v>21</v>
      </c>
      <c r="S46" s="28">
        <f>SUM(S5:S45)</f>
        <v>22</v>
      </c>
      <c r="T46" s="24">
        <f t="shared" si="0"/>
        <v>36</v>
      </c>
      <c r="U46" s="34"/>
      <c r="V46" s="22">
        <f>SUM(V5:V45)</f>
        <v>901</v>
      </c>
      <c r="W46" s="23">
        <f>SUM(W5:W45)</f>
        <v>382</v>
      </c>
      <c r="X46" s="23">
        <f>SUM(X5:X45)</f>
        <v>418</v>
      </c>
      <c r="Y46" s="23">
        <f>SUM(Y5:Y45)</f>
        <v>410</v>
      </c>
      <c r="Z46" s="100"/>
    </row>
    <row r="47" spans="1:26" ht="24" customHeight="1">
      <c r="A47" s="7"/>
      <c r="C47" s="15"/>
      <c r="D47" s="15"/>
      <c r="E47" s="15"/>
      <c r="F47" s="15"/>
      <c r="G47" s="15"/>
      <c r="H47" s="15"/>
      <c r="I47" s="37"/>
      <c r="J47" s="38"/>
      <c r="K47" s="38"/>
      <c r="L47" s="38"/>
      <c r="M47" s="38"/>
      <c r="N47" s="39"/>
      <c r="O47" s="39"/>
      <c r="P47" s="39"/>
      <c r="Q47" s="1"/>
      <c r="T47" s="15"/>
      <c r="U47" s="15"/>
      <c r="V47" s="15"/>
      <c r="W47" s="15"/>
      <c r="X47" s="15"/>
      <c r="Y47" s="15"/>
      <c r="Z47" s="15"/>
    </row>
    <row r="48" spans="1:26" ht="24" customHeight="1">
      <c r="A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  <row r="61" ht="18.75">
      <c r="A61" s="1"/>
    </row>
  </sheetData>
  <sheetProtection/>
  <mergeCells count="5">
    <mergeCell ref="V3:Z3"/>
    <mergeCell ref="B3:F3"/>
    <mergeCell ref="G3:K3"/>
    <mergeCell ref="L3:P3"/>
    <mergeCell ref="Q3:U3"/>
  </mergeCells>
  <printOptions/>
  <pageMargins left="0.51" right="0.1968503937007874" top="0.3937007874015748" bottom="0.1968503937007874" header="0.6692913385826772" footer="0.31496062992125984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7226562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5" sqref="H35"/>
    </sheetView>
  </sheetViews>
  <sheetFormatPr defaultColWidth="8.72265625" defaultRowHeight="18.75"/>
  <cols>
    <col min="1" max="2" width="10.36328125" style="0" customWidth="1"/>
    <col min="3" max="6" width="8.18359375" style="0" customWidth="1"/>
    <col min="7" max="8" width="8.6328125" style="0" customWidth="1"/>
    <col min="9" max="13" width="8.18359375" style="0" customWidth="1"/>
  </cols>
  <sheetData>
    <row r="1" ht="24" customHeight="1">
      <c r="B1" s="71" t="s">
        <v>281</v>
      </c>
    </row>
    <row r="2" spans="2:10" ht="15" customHeight="1" thickBot="1">
      <c r="B2" s="2"/>
      <c r="H2" s="26" t="s">
        <v>295</v>
      </c>
      <c r="I2" s="26"/>
      <c r="J2" s="170"/>
    </row>
    <row r="3" spans="1:13" ht="12" customHeight="1">
      <c r="A3" s="473" t="s">
        <v>0</v>
      </c>
      <c r="B3" s="473" t="s">
        <v>43</v>
      </c>
      <c r="C3" s="475" t="s">
        <v>46</v>
      </c>
      <c r="D3" s="476"/>
      <c r="E3" s="476"/>
      <c r="F3" s="477"/>
      <c r="G3" s="478" t="s">
        <v>45</v>
      </c>
      <c r="H3" s="478"/>
      <c r="I3" s="478"/>
      <c r="J3" s="478"/>
      <c r="K3" s="478"/>
      <c r="L3" s="478"/>
      <c r="M3" s="479"/>
    </row>
    <row r="4" spans="1:13" ht="30" customHeight="1" thickBot="1">
      <c r="A4" s="480"/>
      <c r="B4" s="474"/>
      <c r="C4" s="186" t="s">
        <v>47</v>
      </c>
      <c r="D4" s="181" t="s">
        <v>48</v>
      </c>
      <c r="E4" s="182" t="s">
        <v>44</v>
      </c>
      <c r="F4" s="187" t="s">
        <v>49</v>
      </c>
      <c r="G4" s="185" t="s">
        <v>50</v>
      </c>
      <c r="H4" s="182" t="s">
        <v>51</v>
      </c>
      <c r="I4" s="182" t="s">
        <v>188</v>
      </c>
      <c r="J4" s="182" t="s">
        <v>52</v>
      </c>
      <c r="K4" s="182" t="s">
        <v>189</v>
      </c>
      <c r="L4" s="183" t="s">
        <v>53</v>
      </c>
      <c r="M4" s="184" t="s">
        <v>190</v>
      </c>
    </row>
    <row r="5" spans="1:13" s="13" customFormat="1" ht="15" customHeight="1">
      <c r="A5" s="178" t="s">
        <v>1</v>
      </c>
      <c r="B5" s="209">
        <v>2628811</v>
      </c>
      <c r="C5" s="224">
        <v>529692</v>
      </c>
      <c r="D5" s="210">
        <v>218977</v>
      </c>
      <c r="E5" s="290">
        <f aca="true" t="shared" si="0" ref="E5:E46">C5/B5</f>
        <v>0.20149489636189136</v>
      </c>
      <c r="F5" s="392">
        <f aca="true" t="shared" si="1" ref="F5:F46">D5/B5</f>
        <v>0.08329887542314758</v>
      </c>
      <c r="G5" s="132">
        <v>1203312</v>
      </c>
      <c r="H5" s="210">
        <v>382415</v>
      </c>
      <c r="I5" s="290">
        <f aca="true" t="shared" si="2" ref="I5:I23">H5/G5</f>
        <v>0.3178020330554337</v>
      </c>
      <c r="J5" s="210">
        <v>144773</v>
      </c>
      <c r="K5" s="290">
        <f aca="true" t="shared" si="3" ref="K5:K23">J5/G5</f>
        <v>0.12031210525615967</v>
      </c>
      <c r="L5" s="391">
        <v>104145</v>
      </c>
      <c r="M5" s="392">
        <f>L5/G5</f>
        <v>0.08654862579281183</v>
      </c>
    </row>
    <row r="6" spans="1:13" s="13" customFormat="1" ht="15" customHeight="1">
      <c r="A6" s="173" t="s">
        <v>21</v>
      </c>
      <c r="B6" s="198">
        <v>347279</v>
      </c>
      <c r="C6" s="225">
        <v>68148</v>
      </c>
      <c r="D6" s="30">
        <v>29184</v>
      </c>
      <c r="E6" s="51">
        <f t="shared" si="0"/>
        <v>0.19623415179149906</v>
      </c>
      <c r="F6" s="372">
        <f t="shared" si="1"/>
        <v>0.08403617840410736</v>
      </c>
      <c r="G6" s="194">
        <v>155015</v>
      </c>
      <c r="H6" s="30">
        <v>7312</v>
      </c>
      <c r="I6" s="51">
        <f t="shared" si="2"/>
        <v>0.04716962874560526</v>
      </c>
      <c r="J6" s="30">
        <v>5814</v>
      </c>
      <c r="K6" s="51">
        <f t="shared" si="3"/>
        <v>0.03750604780182563</v>
      </c>
      <c r="L6" s="393" t="s">
        <v>65</v>
      </c>
      <c r="M6" s="372"/>
    </row>
    <row r="7" spans="1:13" s="13" customFormat="1" ht="15" customHeight="1">
      <c r="A7" s="173" t="s">
        <v>22</v>
      </c>
      <c r="B7" s="198">
        <v>393680</v>
      </c>
      <c r="C7" s="225">
        <v>84732</v>
      </c>
      <c r="D7" s="30">
        <v>35728</v>
      </c>
      <c r="E7" s="51">
        <f t="shared" si="0"/>
        <v>0.2152306441780126</v>
      </c>
      <c r="F7" s="372">
        <f t="shared" si="1"/>
        <v>0.09075391180654338</v>
      </c>
      <c r="G7" s="194">
        <v>174855</v>
      </c>
      <c r="H7" s="30">
        <v>41762</v>
      </c>
      <c r="I7" s="51">
        <f t="shared" si="2"/>
        <v>0.23883789425524005</v>
      </c>
      <c r="J7" s="30">
        <v>25193</v>
      </c>
      <c r="K7" s="51">
        <f t="shared" si="3"/>
        <v>0.14407938005776214</v>
      </c>
      <c r="L7" s="393">
        <v>16569</v>
      </c>
      <c r="M7" s="372">
        <f>L7/G7</f>
        <v>0.09475851419747791</v>
      </c>
    </row>
    <row r="8" spans="1:13" s="13" customFormat="1" ht="15" customHeight="1">
      <c r="A8" s="173" t="s">
        <v>23</v>
      </c>
      <c r="B8" s="198">
        <v>128902</v>
      </c>
      <c r="C8" s="225">
        <v>26160</v>
      </c>
      <c r="D8" s="30">
        <v>10958</v>
      </c>
      <c r="E8" s="51">
        <f t="shared" si="0"/>
        <v>0.2029448728491412</v>
      </c>
      <c r="F8" s="372">
        <f t="shared" si="1"/>
        <v>0.08501031791593613</v>
      </c>
      <c r="G8" s="194">
        <v>54883</v>
      </c>
      <c r="H8" s="30" t="s">
        <v>152</v>
      </c>
      <c r="I8" s="51"/>
      <c r="J8" s="30" t="s">
        <v>152</v>
      </c>
      <c r="K8" s="51"/>
      <c r="L8" s="393" t="s">
        <v>152</v>
      </c>
      <c r="M8" s="372"/>
    </row>
    <row r="9" spans="1:13" s="13" customFormat="1" ht="15" customHeight="1">
      <c r="A9" s="173" t="s">
        <v>3</v>
      </c>
      <c r="B9" s="198">
        <v>104048</v>
      </c>
      <c r="C9" s="225">
        <v>22345</v>
      </c>
      <c r="D9" s="30">
        <v>10094</v>
      </c>
      <c r="E9" s="51">
        <f t="shared" si="0"/>
        <v>0.21475665077656467</v>
      </c>
      <c r="F9" s="372">
        <f t="shared" si="1"/>
        <v>0.09701291711517761</v>
      </c>
      <c r="G9" s="194">
        <v>46106</v>
      </c>
      <c r="H9" s="30" t="s">
        <v>63</v>
      </c>
      <c r="I9" s="51"/>
      <c r="J9" s="30" t="s">
        <v>63</v>
      </c>
      <c r="K9" s="51"/>
      <c r="L9" s="393" t="s">
        <v>63</v>
      </c>
      <c r="M9" s="372"/>
    </row>
    <row r="10" spans="1:13" s="13" customFormat="1" ht="15" customHeight="1">
      <c r="A10" s="173" t="s">
        <v>4</v>
      </c>
      <c r="B10" s="198">
        <v>358587</v>
      </c>
      <c r="C10" s="225">
        <v>81340</v>
      </c>
      <c r="D10" s="30">
        <v>33030</v>
      </c>
      <c r="E10" s="51">
        <f>C10/B10</f>
        <v>0.22683477092030666</v>
      </c>
      <c r="F10" s="372">
        <f t="shared" si="1"/>
        <v>0.0921115377858093</v>
      </c>
      <c r="G10" s="194">
        <v>153192</v>
      </c>
      <c r="H10" s="30" t="s">
        <v>65</v>
      </c>
      <c r="I10" s="51"/>
      <c r="J10" s="30">
        <v>9107</v>
      </c>
      <c r="K10" s="51">
        <f>J10/G10</f>
        <v>0.05944827406130868</v>
      </c>
      <c r="L10" s="393" t="s">
        <v>65</v>
      </c>
      <c r="M10" s="372"/>
    </row>
    <row r="11" spans="1:13" s="13" customFormat="1" ht="15" customHeight="1">
      <c r="A11" s="173" t="s">
        <v>5</v>
      </c>
      <c r="B11" s="198">
        <v>273480</v>
      </c>
      <c r="C11" s="225">
        <v>50735</v>
      </c>
      <c r="D11" s="30">
        <v>20311</v>
      </c>
      <c r="E11" s="51">
        <f t="shared" si="0"/>
        <v>0.1855163083223636</v>
      </c>
      <c r="F11" s="372">
        <f t="shared" si="1"/>
        <v>0.07426868509580226</v>
      </c>
      <c r="G11" s="194">
        <v>116090</v>
      </c>
      <c r="H11" s="30" t="s">
        <v>65</v>
      </c>
      <c r="I11" s="51"/>
      <c r="J11" s="30">
        <v>6601</v>
      </c>
      <c r="K11" s="51">
        <f t="shared" si="3"/>
        <v>0.0568610560771815</v>
      </c>
      <c r="L11" s="393" t="s">
        <v>65</v>
      </c>
      <c r="M11" s="372"/>
    </row>
    <row r="12" spans="1:13" s="13" customFormat="1" ht="15" customHeight="1">
      <c r="A12" s="173" t="s">
        <v>9</v>
      </c>
      <c r="B12" s="198">
        <v>83593</v>
      </c>
      <c r="C12" s="225">
        <v>16261</v>
      </c>
      <c r="D12" s="30">
        <v>5783</v>
      </c>
      <c r="E12" s="51">
        <f>C12/B12</f>
        <v>0.19452585742825357</v>
      </c>
      <c r="F12" s="372">
        <f>D12/B12</f>
        <v>0.06918043376837774</v>
      </c>
      <c r="G12" s="194">
        <v>36661</v>
      </c>
      <c r="H12" s="30">
        <v>11757</v>
      </c>
      <c r="I12" s="51">
        <f t="shared" si="2"/>
        <v>0.3206950165025504</v>
      </c>
      <c r="J12" s="30">
        <v>4077</v>
      </c>
      <c r="K12" s="51">
        <f t="shared" si="3"/>
        <v>0.11120809579662311</v>
      </c>
      <c r="L12" s="393" t="s">
        <v>152</v>
      </c>
      <c r="M12" s="372"/>
    </row>
    <row r="13" spans="1:13" s="13" customFormat="1" ht="15" customHeight="1">
      <c r="A13" s="173" t="s">
        <v>24</v>
      </c>
      <c r="B13" s="198">
        <v>23460</v>
      </c>
      <c r="C13" s="225">
        <v>6102</v>
      </c>
      <c r="D13" s="30">
        <v>2429</v>
      </c>
      <c r="E13" s="51">
        <f t="shared" si="0"/>
        <v>0.2601023017902813</v>
      </c>
      <c r="F13" s="372">
        <f t="shared" si="1"/>
        <v>0.103537936913896</v>
      </c>
      <c r="G13" s="194">
        <v>8854</v>
      </c>
      <c r="H13" s="30" t="s">
        <v>65</v>
      </c>
      <c r="I13" s="51"/>
      <c r="J13" s="30" t="s">
        <v>65</v>
      </c>
      <c r="K13" s="51"/>
      <c r="L13" s="30" t="s">
        <v>65</v>
      </c>
      <c r="M13" s="372"/>
    </row>
    <row r="14" spans="1:13" s="13" customFormat="1" ht="15" customHeight="1">
      <c r="A14" s="173" t="s">
        <v>14</v>
      </c>
      <c r="B14" s="198">
        <v>12404</v>
      </c>
      <c r="C14" s="225">
        <v>3251</v>
      </c>
      <c r="D14" s="30">
        <v>1676</v>
      </c>
      <c r="E14" s="51">
        <f t="shared" si="0"/>
        <v>0.2620928732666882</v>
      </c>
      <c r="F14" s="372">
        <f t="shared" si="1"/>
        <v>0.13511770396646244</v>
      </c>
      <c r="G14" s="194">
        <v>4652</v>
      </c>
      <c r="H14" s="30" t="s">
        <v>63</v>
      </c>
      <c r="I14" s="51"/>
      <c r="J14" s="30" t="s">
        <v>63</v>
      </c>
      <c r="K14" s="51"/>
      <c r="L14" s="30" t="s">
        <v>63</v>
      </c>
      <c r="M14" s="372"/>
    </row>
    <row r="15" spans="1:13" s="13" customFormat="1" ht="15" customHeight="1">
      <c r="A15" s="173" t="s">
        <v>13</v>
      </c>
      <c r="B15" s="198">
        <v>29566</v>
      </c>
      <c r="C15" s="225">
        <v>6160</v>
      </c>
      <c r="D15" s="30">
        <v>2617</v>
      </c>
      <c r="E15" s="51">
        <f t="shared" si="0"/>
        <v>0.20834742609754447</v>
      </c>
      <c r="F15" s="372">
        <f t="shared" si="1"/>
        <v>0.08851383345734966</v>
      </c>
      <c r="G15" s="194">
        <v>11910</v>
      </c>
      <c r="H15" s="30" t="s">
        <v>65</v>
      </c>
      <c r="I15" s="51"/>
      <c r="J15" s="30" t="s">
        <v>65</v>
      </c>
      <c r="K15" s="51"/>
      <c r="L15" s="393" t="s">
        <v>65</v>
      </c>
      <c r="M15" s="372"/>
    </row>
    <row r="16" spans="1:13" s="13" customFormat="1" ht="15" customHeight="1">
      <c r="A16" s="173" t="s">
        <v>2</v>
      </c>
      <c r="B16" s="198">
        <v>849834</v>
      </c>
      <c r="C16" s="225">
        <v>185554</v>
      </c>
      <c r="D16" s="30">
        <v>75497</v>
      </c>
      <c r="E16" s="51">
        <f t="shared" si="0"/>
        <v>0.21834146433303445</v>
      </c>
      <c r="F16" s="372">
        <f t="shared" si="1"/>
        <v>0.08883734941176748</v>
      </c>
      <c r="G16" s="194">
        <v>370195</v>
      </c>
      <c r="H16" s="30">
        <v>106470</v>
      </c>
      <c r="I16" s="51">
        <f t="shared" si="2"/>
        <v>0.2876051810532287</v>
      </c>
      <c r="J16" s="393">
        <v>29263</v>
      </c>
      <c r="K16" s="51">
        <f t="shared" si="3"/>
        <v>0.07904752900498387</v>
      </c>
      <c r="L16" s="393">
        <v>31443</v>
      </c>
      <c r="M16" s="372">
        <f>L16/G16</f>
        <v>0.08493631734626346</v>
      </c>
    </row>
    <row r="17" spans="1:13" s="13" customFormat="1" ht="15" customHeight="1">
      <c r="A17" s="173" t="s">
        <v>10</v>
      </c>
      <c r="B17" s="198">
        <v>60330</v>
      </c>
      <c r="C17" s="225">
        <v>13144</v>
      </c>
      <c r="D17" s="30">
        <v>5864</v>
      </c>
      <c r="E17" s="51">
        <f t="shared" si="0"/>
        <v>0.21786839051881318</v>
      </c>
      <c r="F17" s="372">
        <f t="shared" si="1"/>
        <v>0.09719874026189292</v>
      </c>
      <c r="G17" s="194">
        <v>24744</v>
      </c>
      <c r="H17" s="30">
        <v>9370</v>
      </c>
      <c r="I17" s="51">
        <f t="shared" si="2"/>
        <v>0.37867765923052055</v>
      </c>
      <c r="J17" s="30">
        <v>3418</v>
      </c>
      <c r="K17" s="51">
        <f t="shared" si="3"/>
        <v>0.13813449725185903</v>
      </c>
      <c r="L17" s="393">
        <v>2329</v>
      </c>
      <c r="M17" s="372">
        <f>L17/G17</f>
        <v>0.09412382799870676</v>
      </c>
    </row>
    <row r="18" spans="1:13" s="13" customFormat="1" ht="15" customHeight="1">
      <c r="A18" s="173" t="s">
        <v>25</v>
      </c>
      <c r="B18" s="198">
        <v>77616</v>
      </c>
      <c r="C18" s="225">
        <v>15077</v>
      </c>
      <c r="D18" s="30">
        <v>6423</v>
      </c>
      <c r="E18" s="51">
        <f t="shared" si="0"/>
        <v>0.1942511853226139</v>
      </c>
      <c r="F18" s="372">
        <f t="shared" si="1"/>
        <v>0.08275355596784169</v>
      </c>
      <c r="G18" s="194">
        <v>32867</v>
      </c>
      <c r="H18" s="30" t="s">
        <v>152</v>
      </c>
      <c r="I18" s="51"/>
      <c r="J18" s="30" t="s">
        <v>152</v>
      </c>
      <c r="K18" s="51"/>
      <c r="L18" s="393" t="s">
        <v>152</v>
      </c>
      <c r="M18" s="372"/>
    </row>
    <row r="19" spans="1:13" s="13" customFormat="1" ht="15" customHeight="1">
      <c r="A19" s="173" t="s">
        <v>26</v>
      </c>
      <c r="B19" s="198">
        <v>202977</v>
      </c>
      <c r="C19" s="225">
        <v>43361</v>
      </c>
      <c r="D19" s="30">
        <v>18800</v>
      </c>
      <c r="E19" s="51">
        <f t="shared" si="0"/>
        <v>0.21362518906082956</v>
      </c>
      <c r="F19" s="372">
        <f>D19/B19</f>
        <v>0.0926213314809067</v>
      </c>
      <c r="G19" s="194">
        <v>82048</v>
      </c>
      <c r="H19" s="30">
        <v>18326</v>
      </c>
      <c r="I19" s="51">
        <f>H19/G19</f>
        <v>0.2233570592823713</v>
      </c>
      <c r="J19" s="30">
        <v>10668</v>
      </c>
      <c r="K19" s="51">
        <f>J19/G19</f>
        <v>0.13002145085803432</v>
      </c>
      <c r="L19" s="393">
        <v>7658</v>
      </c>
      <c r="M19" s="372">
        <f>L19/G19</f>
        <v>0.09333560842433697</v>
      </c>
    </row>
    <row r="20" spans="1:13" s="13" customFormat="1" ht="15" customHeight="1">
      <c r="A20" s="173" t="s">
        <v>27</v>
      </c>
      <c r="B20" s="198">
        <v>90527</v>
      </c>
      <c r="C20" s="225">
        <v>18778</v>
      </c>
      <c r="D20" s="30">
        <v>8182</v>
      </c>
      <c r="E20" s="51">
        <f>C20/B20</f>
        <v>0.20742982756525677</v>
      </c>
      <c r="F20" s="372">
        <f>D20/B20</f>
        <v>0.09038187502071206</v>
      </c>
      <c r="G20" s="194">
        <v>33685</v>
      </c>
      <c r="H20" s="30">
        <v>13508</v>
      </c>
      <c r="I20" s="51">
        <f t="shared" si="2"/>
        <v>0.4010093513433279</v>
      </c>
      <c r="J20" s="30">
        <v>2541</v>
      </c>
      <c r="K20" s="51">
        <f t="shared" si="3"/>
        <v>0.07543416951165208</v>
      </c>
      <c r="L20" s="393">
        <v>2161</v>
      </c>
      <c r="M20" s="372">
        <f>L20/G20</f>
        <v>0.06415318390975211</v>
      </c>
    </row>
    <row r="21" spans="1:13" s="13" customFormat="1" ht="15" customHeight="1">
      <c r="A21" s="173" t="s">
        <v>28</v>
      </c>
      <c r="B21" s="198">
        <v>102834</v>
      </c>
      <c r="C21" s="225">
        <v>21416</v>
      </c>
      <c r="D21" s="30">
        <v>9372</v>
      </c>
      <c r="E21" s="51">
        <f t="shared" si="0"/>
        <v>0.2082579691541708</v>
      </c>
      <c r="F21" s="372">
        <f t="shared" si="1"/>
        <v>0.09113717253048603</v>
      </c>
      <c r="G21" s="194">
        <v>43145</v>
      </c>
      <c r="H21" s="30" t="s">
        <v>152</v>
      </c>
      <c r="I21" s="51"/>
      <c r="J21" s="30" t="s">
        <v>152</v>
      </c>
      <c r="K21" s="51"/>
      <c r="L21" s="393" t="s">
        <v>152</v>
      </c>
      <c r="M21" s="372"/>
    </row>
    <row r="22" spans="1:13" s="13" customFormat="1" ht="15" customHeight="1">
      <c r="A22" s="173" t="s">
        <v>8</v>
      </c>
      <c r="B22" s="198">
        <v>186166</v>
      </c>
      <c r="C22" s="225">
        <v>33505</v>
      </c>
      <c r="D22" s="30">
        <v>13670</v>
      </c>
      <c r="E22" s="51">
        <f t="shared" si="0"/>
        <v>0.17997378683540496</v>
      </c>
      <c r="F22" s="372">
        <f t="shared" si="1"/>
        <v>0.07342909016684035</v>
      </c>
      <c r="G22" s="194">
        <v>71575</v>
      </c>
      <c r="H22" s="30">
        <v>23262</v>
      </c>
      <c r="I22" s="51">
        <f t="shared" si="2"/>
        <v>0.3250017464198393</v>
      </c>
      <c r="J22" s="30">
        <v>6949</v>
      </c>
      <c r="K22" s="51">
        <f t="shared" si="3"/>
        <v>0.0970869717079986</v>
      </c>
      <c r="L22" s="393">
        <v>4106</v>
      </c>
      <c r="M22" s="372">
        <f>L22/G22</f>
        <v>0.0573663988822913</v>
      </c>
    </row>
    <row r="23" spans="1:13" s="13" customFormat="1" ht="15" customHeight="1">
      <c r="A23" s="174" t="s">
        <v>40</v>
      </c>
      <c r="B23" s="199"/>
      <c r="C23" s="226"/>
      <c r="D23" s="45"/>
      <c r="E23" s="50" t="e">
        <f t="shared" si="0"/>
        <v>#DIV/0!</v>
      </c>
      <c r="F23" s="373" t="e">
        <f t="shared" si="1"/>
        <v>#DIV/0!</v>
      </c>
      <c r="G23" s="195"/>
      <c r="H23" s="45"/>
      <c r="I23" s="50" t="e">
        <f t="shared" si="2"/>
        <v>#DIV/0!</v>
      </c>
      <c r="J23" s="45"/>
      <c r="K23" s="50" t="e">
        <f t="shared" si="3"/>
        <v>#DIV/0!</v>
      </c>
      <c r="L23" s="394"/>
      <c r="M23" s="373" t="e">
        <f>L23/G23</f>
        <v>#DIV/0!</v>
      </c>
    </row>
    <row r="24" spans="1:13" s="13" customFormat="1" ht="15" customHeight="1">
      <c r="A24" s="173" t="s">
        <v>12</v>
      </c>
      <c r="B24" s="198">
        <v>58134</v>
      </c>
      <c r="C24" s="225">
        <v>12703</v>
      </c>
      <c r="D24" s="30">
        <v>5054</v>
      </c>
      <c r="E24" s="51">
        <f>C24/B24</f>
        <v>0.21851240238070666</v>
      </c>
      <c r="F24" s="372">
        <f>D24/B24</f>
        <v>0.0869370764096742</v>
      </c>
      <c r="G24" s="194">
        <v>22725</v>
      </c>
      <c r="H24" s="30" t="s">
        <v>152</v>
      </c>
      <c r="I24" s="51"/>
      <c r="J24" s="30" t="s">
        <v>152</v>
      </c>
      <c r="K24" s="51"/>
      <c r="L24" s="393" t="s">
        <v>152</v>
      </c>
      <c r="M24" s="372"/>
    </row>
    <row r="25" spans="1:13" s="13" customFormat="1" ht="15" customHeight="1">
      <c r="A25" s="173" t="s">
        <v>15</v>
      </c>
      <c r="B25" s="198">
        <v>18279</v>
      </c>
      <c r="C25" s="225">
        <v>4100</v>
      </c>
      <c r="D25" s="30">
        <v>1804</v>
      </c>
      <c r="E25" s="51">
        <f t="shared" si="0"/>
        <v>0.22430111056403523</v>
      </c>
      <c r="F25" s="372">
        <f t="shared" si="1"/>
        <v>0.09869248864817551</v>
      </c>
      <c r="G25" s="194">
        <v>7527</v>
      </c>
      <c r="H25" s="30" t="s">
        <v>152</v>
      </c>
      <c r="I25" s="51"/>
      <c r="J25" s="30" t="s">
        <v>152</v>
      </c>
      <c r="K25" s="51"/>
      <c r="L25" s="393" t="s">
        <v>152</v>
      </c>
      <c r="M25" s="372"/>
    </row>
    <row r="26" spans="1:13" s="13" customFormat="1" ht="15" customHeight="1">
      <c r="A26" s="173" t="s">
        <v>17</v>
      </c>
      <c r="B26" s="198">
        <v>8221</v>
      </c>
      <c r="C26" s="225">
        <v>1763</v>
      </c>
      <c r="D26" s="30">
        <v>809</v>
      </c>
      <c r="E26" s="51">
        <f t="shared" si="0"/>
        <v>0.21445079674005596</v>
      </c>
      <c r="F26" s="372">
        <f t="shared" si="1"/>
        <v>0.09840651988809147</v>
      </c>
      <c r="G26" s="194">
        <v>3480</v>
      </c>
      <c r="H26" s="30" t="s">
        <v>152</v>
      </c>
      <c r="I26" s="51"/>
      <c r="J26" s="30" t="s">
        <v>152</v>
      </c>
      <c r="K26" s="51"/>
      <c r="L26" s="30" t="s">
        <v>152</v>
      </c>
      <c r="M26" s="372"/>
    </row>
    <row r="27" spans="1:13" s="13" customFormat="1" ht="15" customHeight="1">
      <c r="A27" s="173" t="s">
        <v>16</v>
      </c>
      <c r="B27" s="198">
        <v>44745</v>
      </c>
      <c r="C27" s="225">
        <v>8590</v>
      </c>
      <c r="D27" s="30">
        <v>3412</v>
      </c>
      <c r="E27" s="51">
        <f>C27/B27</f>
        <v>0.19197675717957313</v>
      </c>
      <c r="F27" s="372">
        <f>D27/B27</f>
        <v>0.07625433009274779</v>
      </c>
      <c r="G27" s="194">
        <v>16669</v>
      </c>
      <c r="H27" s="30" t="s">
        <v>152</v>
      </c>
      <c r="I27" s="51"/>
      <c r="J27" s="30" t="s">
        <v>152</v>
      </c>
      <c r="K27" s="51"/>
      <c r="L27" s="30" t="s">
        <v>152</v>
      </c>
      <c r="M27" s="372"/>
    </row>
    <row r="28" spans="1:13" s="13" customFormat="1" ht="15" customHeight="1">
      <c r="A28" s="173" t="s">
        <v>18</v>
      </c>
      <c r="B28" s="198">
        <v>18219</v>
      </c>
      <c r="C28" s="225">
        <v>5235</v>
      </c>
      <c r="D28" s="30">
        <v>2414</v>
      </c>
      <c r="E28" s="51">
        <f t="shared" si="0"/>
        <v>0.28733739502716943</v>
      </c>
      <c r="F28" s="372">
        <f t="shared" si="1"/>
        <v>0.1324990394642955</v>
      </c>
      <c r="G28" s="194">
        <v>7864</v>
      </c>
      <c r="H28" s="30" t="s">
        <v>131</v>
      </c>
      <c r="I28" s="51"/>
      <c r="J28" s="30" t="s">
        <v>131</v>
      </c>
      <c r="K28" s="51"/>
      <c r="L28" s="30" t="s">
        <v>131</v>
      </c>
      <c r="M28" s="372"/>
    </row>
    <row r="29" spans="1:13" s="13" customFormat="1" ht="15" customHeight="1">
      <c r="A29" s="173" t="s">
        <v>161</v>
      </c>
      <c r="B29" s="198">
        <v>336464</v>
      </c>
      <c r="C29" s="225">
        <v>75611</v>
      </c>
      <c r="D29" s="30">
        <v>27770</v>
      </c>
      <c r="E29" s="51">
        <f>C29/B29</f>
        <v>0.22472240715202815</v>
      </c>
      <c r="F29" s="372">
        <f>D29/B29</f>
        <v>0.08253483284987398</v>
      </c>
      <c r="G29" s="194">
        <v>153494</v>
      </c>
      <c r="H29" s="30">
        <v>55406</v>
      </c>
      <c r="I29" s="51">
        <f>H29/G29</f>
        <v>0.3609652494560048</v>
      </c>
      <c r="J29" s="30" t="s">
        <v>152</v>
      </c>
      <c r="K29" s="51"/>
      <c r="L29" s="393" t="s">
        <v>152</v>
      </c>
      <c r="M29" s="372"/>
    </row>
    <row r="30" spans="1:13" s="13" customFormat="1" ht="15" customHeight="1">
      <c r="A30" s="173" t="s">
        <v>29</v>
      </c>
      <c r="B30" s="198">
        <v>411133</v>
      </c>
      <c r="C30" s="225">
        <v>82678</v>
      </c>
      <c r="D30" s="30">
        <v>32216</v>
      </c>
      <c r="E30" s="51">
        <f>C30/B30</f>
        <v>0.20109794154203142</v>
      </c>
      <c r="F30" s="372">
        <f>D30/B30</f>
        <v>0.07835907115215758</v>
      </c>
      <c r="G30" s="194">
        <v>167895</v>
      </c>
      <c r="H30" s="30" t="s">
        <v>152</v>
      </c>
      <c r="I30" s="51"/>
      <c r="J30" s="30" t="s">
        <v>152</v>
      </c>
      <c r="K30" s="51"/>
      <c r="L30" s="393" t="s">
        <v>152</v>
      </c>
      <c r="M30" s="372"/>
    </row>
    <row r="31" spans="1:13" s="13" customFormat="1" ht="15" customHeight="1">
      <c r="A31" s="173" t="s">
        <v>7</v>
      </c>
      <c r="B31" s="198">
        <v>242801</v>
      </c>
      <c r="C31" s="225">
        <v>53204</v>
      </c>
      <c r="D31" s="30">
        <v>19515</v>
      </c>
      <c r="E31" s="51">
        <f t="shared" si="0"/>
        <v>0.21912595088158615</v>
      </c>
      <c r="F31" s="372">
        <f t="shared" si="1"/>
        <v>0.08037446303763164</v>
      </c>
      <c r="G31" s="194">
        <v>106280</v>
      </c>
      <c r="H31" s="30" t="s">
        <v>152</v>
      </c>
      <c r="I31" s="51"/>
      <c r="J31" s="30" t="s">
        <v>152</v>
      </c>
      <c r="K31" s="51"/>
      <c r="L31" s="393" t="s">
        <v>152</v>
      </c>
      <c r="M31" s="372"/>
    </row>
    <row r="32" spans="1:13" s="13" customFormat="1" ht="15" customHeight="1">
      <c r="A32" s="173" t="s">
        <v>30</v>
      </c>
      <c r="B32" s="198">
        <v>127734</v>
      </c>
      <c r="C32" s="225">
        <v>25508</v>
      </c>
      <c r="D32" s="30">
        <v>9291</v>
      </c>
      <c r="E32" s="51">
        <f t="shared" si="0"/>
        <v>0.1996962437565566</v>
      </c>
      <c r="F32" s="372">
        <f t="shared" si="1"/>
        <v>0.07273709427403824</v>
      </c>
      <c r="G32" s="194">
        <v>54797</v>
      </c>
      <c r="H32" s="30" t="s">
        <v>152</v>
      </c>
      <c r="I32" s="51"/>
      <c r="J32" s="30" t="s">
        <v>152</v>
      </c>
      <c r="K32" s="51"/>
      <c r="L32" s="393" t="s">
        <v>152</v>
      </c>
      <c r="M32" s="372"/>
    </row>
    <row r="33" spans="1:13" s="13" customFormat="1" ht="15" customHeight="1">
      <c r="A33" s="173" t="s">
        <v>31</v>
      </c>
      <c r="B33" s="198">
        <v>78954</v>
      </c>
      <c r="C33" s="225">
        <v>16401</v>
      </c>
      <c r="D33" s="30">
        <v>5958</v>
      </c>
      <c r="E33" s="51">
        <f t="shared" si="0"/>
        <v>0.20772855080173266</v>
      </c>
      <c r="F33" s="372">
        <f t="shared" si="1"/>
        <v>0.07546166122045748</v>
      </c>
      <c r="G33" s="194">
        <v>30704</v>
      </c>
      <c r="H33" s="30" t="s">
        <v>152</v>
      </c>
      <c r="I33" s="51"/>
      <c r="J33" s="30" t="s">
        <v>152</v>
      </c>
      <c r="K33" s="51"/>
      <c r="L33" s="393" t="s">
        <v>152</v>
      </c>
      <c r="M33" s="372"/>
    </row>
    <row r="34" spans="1:13" s="13" customFormat="1" ht="15" customHeight="1">
      <c r="A34" s="173" t="s">
        <v>32</v>
      </c>
      <c r="B34" s="198">
        <v>126432</v>
      </c>
      <c r="C34" s="225">
        <v>29811</v>
      </c>
      <c r="D34" s="30">
        <v>11535</v>
      </c>
      <c r="E34" s="51">
        <f t="shared" si="0"/>
        <v>0.23578682611996962</v>
      </c>
      <c r="F34" s="372">
        <f t="shared" si="1"/>
        <v>0.09123481397114655</v>
      </c>
      <c r="G34" s="194">
        <v>53865</v>
      </c>
      <c r="H34" s="30">
        <v>21477</v>
      </c>
      <c r="I34" s="51">
        <f>H34/G34</f>
        <v>0.39871901977165136</v>
      </c>
      <c r="J34" s="30">
        <v>7670</v>
      </c>
      <c r="K34" s="51">
        <f>J34/G34</f>
        <v>0.14239301958600203</v>
      </c>
      <c r="L34" s="393">
        <v>5481</v>
      </c>
      <c r="M34" s="372">
        <f>L34/G34</f>
        <v>0.10175438596491228</v>
      </c>
    </row>
    <row r="35" spans="1:13" s="13" customFormat="1" ht="15" customHeight="1">
      <c r="A35" s="173" t="s">
        <v>34</v>
      </c>
      <c r="B35" s="198">
        <v>118046</v>
      </c>
      <c r="C35" s="225">
        <v>26858</v>
      </c>
      <c r="D35" s="30">
        <v>11412</v>
      </c>
      <c r="E35" s="51">
        <f t="shared" si="0"/>
        <v>0.2275214746793623</v>
      </c>
      <c r="F35" s="372">
        <f t="shared" si="1"/>
        <v>0.09667417786286701</v>
      </c>
      <c r="G35" s="194">
        <v>48207</v>
      </c>
      <c r="H35" s="30" t="s">
        <v>152</v>
      </c>
      <c r="I35" s="51"/>
      <c r="J35" s="30" t="s">
        <v>152</v>
      </c>
      <c r="K35" s="51"/>
      <c r="L35" s="393" t="s">
        <v>152</v>
      </c>
      <c r="M35" s="372"/>
    </row>
    <row r="36" spans="1:13" s="13" customFormat="1" ht="15" customHeight="1">
      <c r="A36" s="173" t="s">
        <v>33</v>
      </c>
      <c r="B36" s="198">
        <v>66760</v>
      </c>
      <c r="C36" s="225">
        <v>15009</v>
      </c>
      <c r="D36" s="30">
        <v>6469</v>
      </c>
      <c r="E36" s="51">
        <f>C36/B36</f>
        <v>0.22482025164769323</v>
      </c>
      <c r="F36" s="372">
        <f>D36/B36</f>
        <v>0.0968993409227082</v>
      </c>
      <c r="G36" s="194">
        <v>27738</v>
      </c>
      <c r="H36" s="30" t="s">
        <v>152</v>
      </c>
      <c r="I36" s="51"/>
      <c r="J36" s="30">
        <v>3656</v>
      </c>
      <c r="K36" s="51">
        <f>J36/G36</f>
        <v>0.13180474439397216</v>
      </c>
      <c r="L36" s="393" t="s">
        <v>152</v>
      </c>
      <c r="M36" s="372"/>
    </row>
    <row r="37" spans="1:13" s="13" customFormat="1" ht="15" customHeight="1">
      <c r="A37" s="173" t="s">
        <v>6</v>
      </c>
      <c r="B37" s="198">
        <v>120673</v>
      </c>
      <c r="C37" s="225">
        <v>25937</v>
      </c>
      <c r="D37" s="30">
        <v>11160</v>
      </c>
      <c r="E37" s="51">
        <f>C37/B37</f>
        <v>0.21493623262867417</v>
      </c>
      <c r="F37" s="372">
        <f>D37/B37</f>
        <v>0.0924813338526431</v>
      </c>
      <c r="G37" s="194">
        <v>49855</v>
      </c>
      <c r="H37" s="30" t="s">
        <v>152</v>
      </c>
      <c r="I37" s="51"/>
      <c r="J37" s="30" t="s">
        <v>152</v>
      </c>
      <c r="K37" s="51"/>
      <c r="L37" s="393" t="s">
        <v>152</v>
      </c>
      <c r="M37" s="372"/>
    </row>
    <row r="38" spans="1:13" s="13" customFormat="1" ht="15" customHeight="1">
      <c r="A38" s="173" t="s">
        <v>35</v>
      </c>
      <c r="B38" s="198">
        <v>115329</v>
      </c>
      <c r="C38" s="225">
        <v>27626</v>
      </c>
      <c r="D38" s="30">
        <v>11681</v>
      </c>
      <c r="E38" s="51">
        <f t="shared" si="0"/>
        <v>0.23954079199507497</v>
      </c>
      <c r="F38" s="372">
        <f t="shared" si="1"/>
        <v>0.1012841522947394</v>
      </c>
      <c r="G38" s="194">
        <v>46297</v>
      </c>
      <c r="H38" s="30" t="s">
        <v>152</v>
      </c>
      <c r="I38" s="51"/>
      <c r="J38" s="30" t="s">
        <v>152</v>
      </c>
      <c r="K38" s="51"/>
      <c r="L38" s="30" t="s">
        <v>152</v>
      </c>
      <c r="M38" s="372"/>
    </row>
    <row r="39" spans="1:13" s="13" customFormat="1" ht="15" customHeight="1">
      <c r="A39" s="173" t="s">
        <v>36</v>
      </c>
      <c r="B39" s="198">
        <v>57823</v>
      </c>
      <c r="C39" s="225">
        <v>12202</v>
      </c>
      <c r="D39" s="30">
        <v>4984</v>
      </c>
      <c r="E39" s="51">
        <f t="shared" si="0"/>
        <v>0.21102329522854227</v>
      </c>
      <c r="F39" s="372">
        <f t="shared" si="1"/>
        <v>0.08619407502205005</v>
      </c>
      <c r="G39" s="194">
        <v>23786</v>
      </c>
      <c r="H39" s="30" t="s">
        <v>131</v>
      </c>
      <c r="I39" s="51"/>
      <c r="J39" s="30" t="s">
        <v>131</v>
      </c>
      <c r="K39" s="51"/>
      <c r="L39" s="393" t="s">
        <v>131</v>
      </c>
      <c r="M39" s="372"/>
    </row>
    <row r="40" spans="1:13" s="13" customFormat="1" ht="15" customHeight="1">
      <c r="A40" s="173" t="s">
        <v>20</v>
      </c>
      <c r="B40" s="198">
        <v>16587</v>
      </c>
      <c r="C40" s="225">
        <v>4102</v>
      </c>
      <c r="D40" s="30">
        <v>1892</v>
      </c>
      <c r="E40" s="51">
        <f>C40/B40</f>
        <v>0.24730210405739433</v>
      </c>
      <c r="F40" s="372">
        <f>D40/B40</f>
        <v>0.11406523180804244</v>
      </c>
      <c r="G40" s="194">
        <v>6199</v>
      </c>
      <c r="H40" s="30" t="s">
        <v>63</v>
      </c>
      <c r="I40" s="51"/>
      <c r="J40" s="30">
        <v>243</v>
      </c>
      <c r="K40" s="51">
        <f>J40/G40</f>
        <v>0.039199870946926924</v>
      </c>
      <c r="L40" s="30">
        <v>215</v>
      </c>
      <c r="M40" s="372">
        <f>L40/G40</f>
        <v>0.034683013389256334</v>
      </c>
    </row>
    <row r="41" spans="1:13" s="13" customFormat="1" ht="15" customHeight="1">
      <c r="A41" s="173" t="s">
        <v>19</v>
      </c>
      <c r="B41" s="198">
        <v>14278</v>
      </c>
      <c r="C41" s="225">
        <v>2899</v>
      </c>
      <c r="D41" s="30">
        <v>1276</v>
      </c>
      <c r="E41" s="51">
        <f t="shared" si="0"/>
        <v>0.20303964140635944</v>
      </c>
      <c r="F41" s="372">
        <f t="shared" si="1"/>
        <v>0.08936825885978428</v>
      </c>
      <c r="G41" s="194">
        <v>5165</v>
      </c>
      <c r="H41" s="30">
        <v>2050</v>
      </c>
      <c r="I41" s="51">
        <f>H41/G41</f>
        <v>0.3969022265246854</v>
      </c>
      <c r="J41" s="30" t="s">
        <v>63</v>
      </c>
      <c r="K41" s="51"/>
      <c r="L41" s="393" t="s">
        <v>63</v>
      </c>
      <c r="M41" s="372"/>
    </row>
    <row r="42" spans="1:13" s="13" customFormat="1" ht="15" customHeight="1">
      <c r="A42" s="173" t="s">
        <v>37</v>
      </c>
      <c r="B42" s="198">
        <v>6336</v>
      </c>
      <c r="C42" s="225">
        <v>1897</v>
      </c>
      <c r="D42" s="30">
        <v>863</v>
      </c>
      <c r="E42" s="51">
        <f>C42/B42</f>
        <v>0.29940025252525254</v>
      </c>
      <c r="F42" s="372">
        <f>D42/B42</f>
        <v>0.1362058080808081</v>
      </c>
      <c r="G42" s="194">
        <v>2380</v>
      </c>
      <c r="H42" s="30">
        <v>316</v>
      </c>
      <c r="I42" s="51">
        <f>H42/G42</f>
        <v>0.13277310924369748</v>
      </c>
      <c r="J42" s="30">
        <v>147</v>
      </c>
      <c r="K42" s="51">
        <f>J42/G42</f>
        <v>0.061764705882352944</v>
      </c>
      <c r="L42" s="393">
        <v>159</v>
      </c>
      <c r="M42" s="372">
        <f>L42/G42</f>
        <v>0.06680672268907563</v>
      </c>
    </row>
    <row r="43" spans="1:13" s="13" customFormat="1" ht="15" customHeight="1">
      <c r="A43" s="173" t="s">
        <v>11</v>
      </c>
      <c r="B43" s="198">
        <v>505391</v>
      </c>
      <c r="C43" s="225">
        <v>112625</v>
      </c>
      <c r="D43" s="30">
        <v>44596</v>
      </c>
      <c r="E43" s="51">
        <f t="shared" si="0"/>
        <v>0.22284726083369114</v>
      </c>
      <c r="F43" s="372">
        <f t="shared" si="1"/>
        <v>0.0882405899590614</v>
      </c>
      <c r="G43" s="194">
        <v>228506</v>
      </c>
      <c r="H43" s="30" t="s">
        <v>152</v>
      </c>
      <c r="I43" s="51"/>
      <c r="J43" s="30" t="s">
        <v>152</v>
      </c>
      <c r="K43" s="51"/>
      <c r="L43" s="393" t="s">
        <v>152</v>
      </c>
      <c r="M43" s="372"/>
    </row>
    <row r="44" spans="1:13" s="13" customFormat="1" ht="15" customHeight="1">
      <c r="A44" s="173" t="s">
        <v>38</v>
      </c>
      <c r="B44" s="198">
        <v>272024</v>
      </c>
      <c r="C44" s="225">
        <v>61563</v>
      </c>
      <c r="D44" s="30">
        <v>24591</v>
      </c>
      <c r="E44" s="51">
        <f t="shared" si="0"/>
        <v>0.22631458988912742</v>
      </c>
      <c r="F44" s="372">
        <f t="shared" si="1"/>
        <v>0.09040011175484516</v>
      </c>
      <c r="G44" s="194">
        <v>117973</v>
      </c>
      <c r="H44" s="30" t="s">
        <v>152</v>
      </c>
      <c r="I44" s="51"/>
      <c r="J44" s="30" t="s">
        <v>152</v>
      </c>
      <c r="K44" s="51"/>
      <c r="L44" s="393" t="s">
        <v>152</v>
      </c>
      <c r="M44" s="372"/>
    </row>
    <row r="45" spans="1:13" s="13" customFormat="1" ht="15" customHeight="1" thickBot="1">
      <c r="A45" s="175" t="s">
        <v>39</v>
      </c>
      <c r="B45" s="201">
        <v>74512</v>
      </c>
      <c r="C45" s="227">
        <v>15891</v>
      </c>
      <c r="D45" s="203">
        <v>6446</v>
      </c>
      <c r="E45" s="312">
        <f>C45/B45</f>
        <v>0.2132676615847112</v>
      </c>
      <c r="F45" s="380">
        <f>D45/B45</f>
        <v>0.08650955550783766</v>
      </c>
      <c r="G45" s="202">
        <v>30732</v>
      </c>
      <c r="H45" s="203">
        <v>11446</v>
      </c>
      <c r="I45" s="312">
        <f>H45/G45</f>
        <v>0.3724456592476897</v>
      </c>
      <c r="J45" s="203">
        <v>3958</v>
      </c>
      <c r="K45" s="312">
        <f>J45/G45</f>
        <v>0.12879083691266432</v>
      </c>
      <c r="L45" s="395">
        <v>2851</v>
      </c>
      <c r="M45" s="380">
        <f>L45/G45</f>
        <v>0.09276975139919302</v>
      </c>
    </row>
    <row r="46" spans="1:13" s="13" customFormat="1" ht="15" customHeight="1" thickBot="1">
      <c r="A46" s="177" t="s">
        <v>229</v>
      </c>
      <c r="B46" s="388">
        <f>SUM(B5:B45)</f>
        <v>8792969</v>
      </c>
      <c r="C46" s="389">
        <f>SUM(C5:C45)</f>
        <v>1847974</v>
      </c>
      <c r="D46" s="390">
        <f>SUM(D5:D45)</f>
        <v>753743</v>
      </c>
      <c r="E46" s="397">
        <f t="shared" si="0"/>
        <v>0.21016496248309302</v>
      </c>
      <c r="F46" s="399">
        <f t="shared" si="1"/>
        <v>0.08572110284933337</v>
      </c>
      <c r="G46" s="396">
        <f>SUM(G5:G45)</f>
        <v>3835927</v>
      </c>
      <c r="H46" s="390">
        <f>SUM(H5:H45)</f>
        <v>704877</v>
      </c>
      <c r="I46" s="397"/>
      <c r="J46" s="390"/>
      <c r="K46" s="397"/>
      <c r="L46" s="398"/>
      <c r="M46" s="399">
        <f>L46/G46</f>
        <v>0</v>
      </c>
    </row>
    <row r="47" spans="1:13" ht="18.75">
      <c r="A47" s="1"/>
      <c r="B47" s="35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mergeCells count="4">
    <mergeCell ref="B3:B4"/>
    <mergeCell ref="C3:F3"/>
    <mergeCell ref="G3:M3"/>
    <mergeCell ref="A3:A4"/>
  </mergeCells>
  <printOptions/>
  <pageMargins left="0.7" right="0.1968503937007874" top="0.48" bottom="0.1968503937007874" header="0.2755905511811024" footer="0.31496062992125984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5"/>
  <sheetViews>
    <sheetView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5" sqref="T35"/>
    </sheetView>
  </sheetViews>
  <sheetFormatPr defaultColWidth="8.72265625" defaultRowHeight="18.75"/>
  <cols>
    <col min="1" max="1" width="8.54296875" style="0" customWidth="1"/>
    <col min="2" max="2" width="6.36328125" style="0" customWidth="1"/>
    <col min="3" max="3" width="5.18359375" style="0" customWidth="1"/>
    <col min="4" max="4" width="4.6328125" style="0" customWidth="1"/>
    <col min="5" max="5" width="5.18359375" style="0" customWidth="1"/>
    <col min="6" max="6" width="4.6328125" style="0" customWidth="1"/>
    <col min="7" max="7" width="5.18359375" style="0" customWidth="1"/>
    <col min="8" max="8" width="4.6328125" style="0" customWidth="1"/>
    <col min="9" max="9" width="5.18359375" style="0" customWidth="1"/>
    <col min="10" max="10" width="4.6328125" style="0" customWidth="1"/>
    <col min="11" max="11" width="5.90625" style="0" customWidth="1"/>
    <col min="12" max="12" width="5.18359375" style="0" customWidth="1"/>
    <col min="13" max="13" width="4.6328125" style="0" customWidth="1"/>
    <col min="14" max="14" width="5.18359375" style="0" customWidth="1"/>
    <col min="15" max="15" width="4.6328125" style="0" customWidth="1"/>
    <col min="16" max="16" width="5.18359375" style="0" customWidth="1"/>
    <col min="17" max="17" width="4.6328125" style="0" customWidth="1"/>
    <col min="18" max="18" width="5.18359375" style="0" customWidth="1"/>
    <col min="19" max="19" width="4.6328125" style="0" customWidth="1"/>
    <col min="20" max="20" width="5.18359375" style="0" customWidth="1"/>
    <col min="21" max="21" width="4.6328125" style="0" customWidth="1"/>
    <col min="22" max="22" width="5.18359375" style="0" customWidth="1"/>
    <col min="23" max="23" width="4.6328125" style="0" customWidth="1"/>
    <col min="24" max="24" width="5.18359375" style="0" customWidth="1"/>
    <col min="25" max="25" width="4.6328125" style="0" customWidth="1"/>
    <col min="26" max="26" width="5.18359375" style="0" customWidth="1"/>
    <col min="27" max="27" width="4.6328125" style="0" customWidth="1"/>
    <col min="28" max="28" width="5.18359375" style="0" customWidth="1"/>
    <col min="29" max="29" width="4.6328125" style="0" customWidth="1"/>
  </cols>
  <sheetData>
    <row r="1" ht="26.25" customHeight="1">
      <c r="B1" s="71" t="s">
        <v>219</v>
      </c>
    </row>
    <row r="2" spans="2:5" ht="18" customHeight="1" thickBot="1">
      <c r="B2" s="2"/>
      <c r="E2" s="1" t="s">
        <v>220</v>
      </c>
    </row>
    <row r="3" spans="1:29" ht="21" customHeight="1">
      <c r="A3" s="483" t="s">
        <v>0</v>
      </c>
      <c r="B3" s="441" t="s">
        <v>62</v>
      </c>
      <c r="C3" s="486" t="s">
        <v>254</v>
      </c>
      <c r="D3" s="486"/>
      <c r="E3" s="487" t="s">
        <v>255</v>
      </c>
      <c r="F3" s="482"/>
      <c r="G3" s="486" t="s">
        <v>140</v>
      </c>
      <c r="H3" s="486"/>
      <c r="I3" s="487" t="s">
        <v>141</v>
      </c>
      <c r="J3" s="482"/>
      <c r="K3" s="488" t="s">
        <v>178</v>
      </c>
      <c r="L3" s="487" t="s">
        <v>142</v>
      </c>
      <c r="M3" s="482"/>
      <c r="N3" s="485" t="s">
        <v>147</v>
      </c>
      <c r="O3" s="486"/>
      <c r="P3" s="481" t="s">
        <v>156</v>
      </c>
      <c r="Q3" s="482"/>
      <c r="R3" s="485" t="s">
        <v>157</v>
      </c>
      <c r="S3" s="482"/>
      <c r="T3" s="481" t="s">
        <v>296</v>
      </c>
      <c r="U3" s="482"/>
      <c r="V3" s="485" t="s">
        <v>297</v>
      </c>
      <c r="W3" s="482"/>
      <c r="X3" s="481" t="s">
        <v>298</v>
      </c>
      <c r="Y3" s="482"/>
      <c r="Z3" s="481" t="s">
        <v>299</v>
      </c>
      <c r="AA3" s="482"/>
      <c r="AB3" s="481" t="s">
        <v>301</v>
      </c>
      <c r="AC3" s="482"/>
    </row>
    <row r="4" spans="1:29" ht="23.25" customHeight="1" thickBot="1">
      <c r="A4" s="484"/>
      <c r="B4" s="368" t="s">
        <v>54</v>
      </c>
      <c r="C4" s="212" t="s">
        <v>55</v>
      </c>
      <c r="D4" s="215" t="s">
        <v>56</v>
      </c>
      <c r="E4" s="222" t="s">
        <v>55</v>
      </c>
      <c r="F4" s="223" t="s">
        <v>56</v>
      </c>
      <c r="G4" s="212" t="s">
        <v>55</v>
      </c>
      <c r="H4" s="215" t="s">
        <v>56</v>
      </c>
      <c r="I4" s="222" t="s">
        <v>55</v>
      </c>
      <c r="J4" s="223" t="s">
        <v>56</v>
      </c>
      <c r="K4" s="489"/>
      <c r="L4" s="222" t="s">
        <v>55</v>
      </c>
      <c r="M4" s="223" t="s">
        <v>56</v>
      </c>
      <c r="N4" s="212" t="s">
        <v>55</v>
      </c>
      <c r="O4" s="215" t="s">
        <v>56</v>
      </c>
      <c r="P4" s="222" t="s">
        <v>55</v>
      </c>
      <c r="Q4" s="223" t="s">
        <v>56</v>
      </c>
      <c r="R4" s="212" t="s">
        <v>55</v>
      </c>
      <c r="S4" s="223" t="s">
        <v>56</v>
      </c>
      <c r="T4" s="212" t="s">
        <v>55</v>
      </c>
      <c r="U4" s="223" t="s">
        <v>56</v>
      </c>
      <c r="V4" s="212" t="s">
        <v>55</v>
      </c>
      <c r="W4" s="223" t="s">
        <v>56</v>
      </c>
      <c r="X4" s="212" t="s">
        <v>55</v>
      </c>
      <c r="Y4" s="223" t="s">
        <v>56</v>
      </c>
      <c r="Z4" s="212" t="s">
        <v>55</v>
      </c>
      <c r="AA4" s="223" t="s">
        <v>56</v>
      </c>
      <c r="AB4" s="212" t="s">
        <v>55</v>
      </c>
      <c r="AC4" s="223" t="s">
        <v>56</v>
      </c>
    </row>
    <row r="5" spans="1:29" s="13" customFormat="1" ht="18" customHeight="1">
      <c r="A5" s="413" t="s">
        <v>1</v>
      </c>
      <c r="B5" s="417">
        <v>589992</v>
      </c>
      <c r="C5" s="418">
        <v>56393</v>
      </c>
      <c r="D5" s="419">
        <f aca="true" t="shared" si="0" ref="D5:D28">C5/B5</f>
        <v>0.09558265196816228</v>
      </c>
      <c r="E5" s="420">
        <v>131297</v>
      </c>
      <c r="F5" s="421">
        <f aca="true" t="shared" si="1" ref="F5:F46">E5/B5</f>
        <v>0.22254030563126279</v>
      </c>
      <c r="G5" s="418">
        <v>90652</v>
      </c>
      <c r="H5" s="419">
        <f aca="true" t="shared" si="2" ref="H5:H46">G5/B5</f>
        <v>0.15364954101072556</v>
      </c>
      <c r="I5" s="420">
        <v>77976</v>
      </c>
      <c r="J5" s="421">
        <f aca="true" t="shared" si="3" ref="J5:J46">I5/B5</f>
        <v>0.13216450392547696</v>
      </c>
      <c r="K5" s="422">
        <f aca="true" t="shared" si="4" ref="K5:K46">(C5+E5+G5+I5)/B5</f>
        <v>0.6039370025356277</v>
      </c>
      <c r="L5" s="420">
        <v>43009</v>
      </c>
      <c r="M5" s="421">
        <f aca="true" t="shared" si="5" ref="M5:M46">L5/B5</f>
        <v>0.0728975986115066</v>
      </c>
      <c r="N5" s="418">
        <v>60016</v>
      </c>
      <c r="O5" s="419">
        <f aca="true" t="shared" si="6" ref="O5:O46">N5/B5</f>
        <v>0.10172341319882304</v>
      </c>
      <c r="P5" s="420">
        <v>58572</v>
      </c>
      <c r="Q5" s="421">
        <f aca="true" t="shared" si="7" ref="Q5:Q46">P5/B5</f>
        <v>0.09927592238538828</v>
      </c>
      <c r="R5" s="418">
        <v>46518</v>
      </c>
      <c r="S5" s="421">
        <f aca="true" t="shared" si="8" ref="S5:S46">R5/B5</f>
        <v>0.07884513688321197</v>
      </c>
      <c r="T5" s="418">
        <v>13189</v>
      </c>
      <c r="U5" s="423">
        <f>T5/B5</f>
        <v>0.022354540400547802</v>
      </c>
      <c r="V5" s="418">
        <v>11726</v>
      </c>
      <c r="W5" s="423">
        <f>V5/B5</f>
        <v>0.019874845760620482</v>
      </c>
      <c r="X5" s="418">
        <v>0</v>
      </c>
      <c r="Y5" s="423">
        <f>X5/B5</f>
        <v>0</v>
      </c>
      <c r="Z5" s="418">
        <v>0</v>
      </c>
      <c r="AA5" s="423">
        <f>Z5/B5</f>
        <v>0</v>
      </c>
      <c r="AB5" s="418">
        <v>0</v>
      </c>
      <c r="AC5" s="423">
        <f>AB5/B5</f>
        <v>0</v>
      </c>
    </row>
    <row r="6" spans="1:29" s="13" customFormat="1" ht="18" customHeight="1">
      <c r="A6" s="414" t="s">
        <v>21</v>
      </c>
      <c r="B6" s="424">
        <v>68173</v>
      </c>
      <c r="C6" s="425">
        <v>1819</v>
      </c>
      <c r="D6" s="426">
        <f>C6/B6</f>
        <v>0.026682117553870302</v>
      </c>
      <c r="E6" s="427">
        <v>11654</v>
      </c>
      <c r="F6" s="423">
        <f>E6/B6</f>
        <v>0.1709474425359013</v>
      </c>
      <c r="G6" s="425">
        <v>7845</v>
      </c>
      <c r="H6" s="426">
        <f>G6/B6</f>
        <v>0.11507488301820369</v>
      </c>
      <c r="I6" s="427">
        <v>16917</v>
      </c>
      <c r="J6" s="423">
        <f>I6/B6</f>
        <v>0.24814809382013406</v>
      </c>
      <c r="K6" s="428">
        <f>(C6+E6+G6+I6)/B6</f>
        <v>0.5608525369281093</v>
      </c>
      <c r="L6" s="427">
        <v>6007</v>
      </c>
      <c r="M6" s="423">
        <f t="shared" si="5"/>
        <v>0.08811406275211595</v>
      </c>
      <c r="N6" s="425">
        <v>9094</v>
      </c>
      <c r="O6" s="426">
        <f t="shared" si="6"/>
        <v>0.13339591920555058</v>
      </c>
      <c r="P6" s="427">
        <v>6152</v>
      </c>
      <c r="Q6" s="423">
        <f t="shared" si="7"/>
        <v>0.09024100450324908</v>
      </c>
      <c r="R6" s="425">
        <v>2351</v>
      </c>
      <c r="S6" s="423">
        <f t="shared" si="8"/>
        <v>0.03448579349595881</v>
      </c>
      <c r="T6" s="425">
        <v>1242</v>
      </c>
      <c r="U6" s="423">
        <f>T6/B6</f>
        <v>0.01821835624074047</v>
      </c>
      <c r="V6" s="425">
        <v>1017</v>
      </c>
      <c r="W6" s="423">
        <f aca="true" t="shared" si="9" ref="W6:W46">V6/B6</f>
        <v>0.014917929385533862</v>
      </c>
      <c r="X6" s="425">
        <v>726</v>
      </c>
      <c r="Y6" s="423">
        <f aca="true" t="shared" si="10" ref="Y6:Y46">X6/B6</f>
        <v>0.01064937731946665</v>
      </c>
      <c r="Z6" s="425">
        <v>1524</v>
      </c>
      <c r="AA6" s="423">
        <f aca="true" t="shared" si="11" ref="AA6:AA46">Z6/B6</f>
        <v>0.022354891232599417</v>
      </c>
      <c r="AB6" s="425">
        <v>0</v>
      </c>
      <c r="AC6" s="423">
        <f aca="true" t="shared" si="12" ref="AC6:AC46">AB6/B6</f>
        <v>0</v>
      </c>
    </row>
    <row r="7" spans="1:29" s="13" customFormat="1" ht="18" customHeight="1">
      <c r="A7" s="414" t="s">
        <v>22</v>
      </c>
      <c r="B7" s="424">
        <v>85042</v>
      </c>
      <c r="C7" s="425">
        <v>3521</v>
      </c>
      <c r="D7" s="426">
        <f t="shared" si="0"/>
        <v>0.041403071423531904</v>
      </c>
      <c r="E7" s="427">
        <v>15936</v>
      </c>
      <c r="F7" s="423">
        <f t="shared" si="1"/>
        <v>0.18738976035370758</v>
      </c>
      <c r="G7" s="425">
        <v>10172</v>
      </c>
      <c r="H7" s="426">
        <f t="shared" si="2"/>
        <v>0.1196114860892265</v>
      </c>
      <c r="I7" s="427">
        <v>13662</v>
      </c>
      <c r="J7" s="423">
        <f t="shared" si="3"/>
        <v>0.16065003174901812</v>
      </c>
      <c r="K7" s="428">
        <f t="shared" si="4"/>
        <v>0.5090543496154841</v>
      </c>
      <c r="L7" s="427">
        <v>6951</v>
      </c>
      <c r="M7" s="423">
        <f t="shared" si="5"/>
        <v>0.08173608334705204</v>
      </c>
      <c r="N7" s="425">
        <v>7979</v>
      </c>
      <c r="O7" s="426">
        <f t="shared" si="6"/>
        <v>0.09382422802850356</v>
      </c>
      <c r="P7" s="427">
        <v>10630</v>
      </c>
      <c r="Q7" s="423">
        <f t="shared" si="7"/>
        <v>0.12499706027609887</v>
      </c>
      <c r="R7" s="425">
        <v>7228</v>
      </c>
      <c r="S7" s="423">
        <f t="shared" si="8"/>
        <v>0.08499329742950543</v>
      </c>
      <c r="T7" s="425">
        <v>8963</v>
      </c>
      <c r="U7" s="423">
        <f aca="true" t="shared" si="13" ref="U7:U46">T7/B7</f>
        <v>0.10539498130335599</v>
      </c>
      <c r="V7" s="425">
        <v>0</v>
      </c>
      <c r="W7" s="423">
        <f t="shared" si="9"/>
        <v>0</v>
      </c>
      <c r="X7" s="425">
        <v>0</v>
      </c>
      <c r="Y7" s="423">
        <f t="shared" si="10"/>
        <v>0</v>
      </c>
      <c r="Z7" s="425">
        <v>0</v>
      </c>
      <c r="AA7" s="423">
        <f t="shared" si="11"/>
        <v>0</v>
      </c>
      <c r="AB7" s="425">
        <v>0</v>
      </c>
      <c r="AC7" s="423">
        <f t="shared" si="12"/>
        <v>0</v>
      </c>
    </row>
    <row r="8" spans="1:29" s="13" customFormat="1" ht="18" customHeight="1">
      <c r="A8" s="414" t="s">
        <v>23</v>
      </c>
      <c r="B8" s="424">
        <v>25985</v>
      </c>
      <c r="C8" s="425">
        <v>339</v>
      </c>
      <c r="D8" s="426">
        <f>C8/B8</f>
        <v>0.013045988070040407</v>
      </c>
      <c r="E8" s="427">
        <v>4291</v>
      </c>
      <c r="F8" s="423">
        <f>E8/B8</f>
        <v>0.16513373099865306</v>
      </c>
      <c r="G8" s="425">
        <v>2315</v>
      </c>
      <c r="H8" s="426">
        <f>G8/B8</f>
        <v>0.08908985953434674</v>
      </c>
      <c r="I8" s="427">
        <v>5038</v>
      </c>
      <c r="J8" s="423">
        <f>I8/B8</f>
        <v>0.19388108524148548</v>
      </c>
      <c r="K8" s="428">
        <f>(C8+E8+G8+I8)/B8</f>
        <v>0.4611506638445257</v>
      </c>
      <c r="L8" s="427">
        <v>2217</v>
      </c>
      <c r="M8" s="423">
        <f t="shared" si="5"/>
        <v>0.0853184529536271</v>
      </c>
      <c r="N8" s="425">
        <v>2210</v>
      </c>
      <c r="O8" s="426">
        <f t="shared" si="6"/>
        <v>0.08504906676928997</v>
      </c>
      <c r="P8" s="427">
        <v>3685</v>
      </c>
      <c r="Q8" s="423">
        <f t="shared" si="7"/>
        <v>0.1418125841831826</v>
      </c>
      <c r="R8" s="425">
        <v>4254</v>
      </c>
      <c r="S8" s="423">
        <f t="shared" si="8"/>
        <v>0.1637098325957283</v>
      </c>
      <c r="T8" s="425">
        <v>997</v>
      </c>
      <c r="U8" s="423">
        <f t="shared" si="13"/>
        <v>0.03836828939772946</v>
      </c>
      <c r="V8" s="425">
        <v>427</v>
      </c>
      <c r="W8" s="423">
        <f t="shared" si="9"/>
        <v>0.01643255724456417</v>
      </c>
      <c r="X8" s="425">
        <v>1115</v>
      </c>
      <c r="Y8" s="423">
        <f t="shared" si="10"/>
        <v>0.04290937079084087</v>
      </c>
      <c r="Z8" s="425">
        <v>0</v>
      </c>
      <c r="AA8" s="423">
        <f t="shared" si="11"/>
        <v>0</v>
      </c>
      <c r="AB8" s="425">
        <v>0</v>
      </c>
      <c r="AC8" s="423">
        <f t="shared" si="12"/>
        <v>0</v>
      </c>
    </row>
    <row r="9" spans="1:29" s="13" customFormat="1" ht="18" customHeight="1">
      <c r="A9" s="414" t="s">
        <v>3</v>
      </c>
      <c r="B9" s="424">
        <v>23144</v>
      </c>
      <c r="C9" s="425">
        <v>416</v>
      </c>
      <c r="D9" s="426">
        <f>C9/B9</f>
        <v>0.017974421016246113</v>
      </c>
      <c r="E9" s="427">
        <v>4108</v>
      </c>
      <c r="F9" s="423">
        <f>E9/B9</f>
        <v>0.17749740753543036</v>
      </c>
      <c r="G9" s="425">
        <v>2271</v>
      </c>
      <c r="H9" s="426">
        <f>G9/B9</f>
        <v>0.09812478396128586</v>
      </c>
      <c r="I9" s="427">
        <v>4460</v>
      </c>
      <c r="J9" s="423">
        <f>I9/B9</f>
        <v>0.19270653301071552</v>
      </c>
      <c r="K9" s="428">
        <f>(C9+E9+G9+I9)/B9</f>
        <v>0.4863031455236778</v>
      </c>
      <c r="L9" s="427">
        <v>1822</v>
      </c>
      <c r="M9" s="423">
        <f t="shared" si="5"/>
        <v>0.07872450743173176</v>
      </c>
      <c r="N9" s="425">
        <v>1977</v>
      </c>
      <c r="O9" s="426">
        <f t="shared" si="6"/>
        <v>0.08542170756999655</v>
      </c>
      <c r="P9" s="427">
        <v>3130</v>
      </c>
      <c r="Q9" s="423">
        <f t="shared" si="7"/>
        <v>0.13524023505012098</v>
      </c>
      <c r="R9" s="425">
        <v>2518</v>
      </c>
      <c r="S9" s="423">
        <f t="shared" si="8"/>
        <v>0.108797096439682</v>
      </c>
      <c r="T9" s="425">
        <v>881</v>
      </c>
      <c r="U9" s="423">
        <f t="shared" si="13"/>
        <v>0.038066021431040445</v>
      </c>
      <c r="V9" s="425">
        <v>471</v>
      </c>
      <c r="W9" s="423">
        <f t="shared" si="9"/>
        <v>0.02035084687175942</v>
      </c>
      <c r="X9" s="425">
        <v>461</v>
      </c>
      <c r="Y9" s="423">
        <f t="shared" si="10"/>
        <v>0.019918769443484273</v>
      </c>
      <c r="Z9" s="425">
        <v>192</v>
      </c>
      <c r="AA9" s="423">
        <f t="shared" si="11"/>
        <v>0.00829588662288282</v>
      </c>
      <c r="AB9" s="425">
        <v>192</v>
      </c>
      <c r="AC9" s="423">
        <f t="shared" si="12"/>
        <v>0.00829588662288282</v>
      </c>
    </row>
    <row r="10" spans="1:29" s="13" customFormat="1" ht="18" customHeight="1">
      <c r="A10" s="414" t="s">
        <v>4</v>
      </c>
      <c r="B10" s="424">
        <v>81203</v>
      </c>
      <c r="C10" s="425">
        <v>655</v>
      </c>
      <c r="D10" s="426">
        <f>C10/B10</f>
        <v>0.008066204450574486</v>
      </c>
      <c r="E10" s="427">
        <v>10823</v>
      </c>
      <c r="F10" s="423">
        <f>E10/B10</f>
        <v>0.13328325308178268</v>
      </c>
      <c r="G10" s="425">
        <v>7892</v>
      </c>
      <c r="H10" s="426">
        <f>G10/B10</f>
        <v>0.09718852751745626</v>
      </c>
      <c r="I10" s="427">
        <v>28589</v>
      </c>
      <c r="J10" s="423">
        <f>I10/B10</f>
        <v>0.35206827333965496</v>
      </c>
      <c r="K10" s="428">
        <f>(C10+E10+G10+I10)/B10</f>
        <v>0.5906062583894683</v>
      </c>
      <c r="L10" s="427">
        <v>6715</v>
      </c>
      <c r="M10" s="423">
        <f t="shared" si="5"/>
        <v>0.08269398913833233</v>
      </c>
      <c r="N10" s="425">
        <v>11702</v>
      </c>
      <c r="O10" s="426">
        <f t="shared" si="6"/>
        <v>0.1441079763062941</v>
      </c>
      <c r="P10" s="427">
        <v>11932</v>
      </c>
      <c r="Q10" s="423">
        <f t="shared" si="7"/>
        <v>0.14694038397596149</v>
      </c>
      <c r="R10" s="425">
        <v>2895</v>
      </c>
      <c r="S10" s="423">
        <f t="shared" si="8"/>
        <v>0.035651392189943724</v>
      </c>
      <c r="T10" s="425">
        <v>0</v>
      </c>
      <c r="U10" s="423">
        <f t="shared" si="13"/>
        <v>0</v>
      </c>
      <c r="V10" s="425">
        <v>0</v>
      </c>
      <c r="W10" s="423">
        <f t="shared" si="9"/>
        <v>0</v>
      </c>
      <c r="X10" s="425">
        <v>0</v>
      </c>
      <c r="Y10" s="423">
        <f t="shared" si="10"/>
        <v>0</v>
      </c>
      <c r="Z10" s="425">
        <v>0</v>
      </c>
      <c r="AA10" s="423">
        <f t="shared" si="11"/>
        <v>0</v>
      </c>
      <c r="AB10" s="425">
        <v>0</v>
      </c>
      <c r="AC10" s="423">
        <f t="shared" si="12"/>
        <v>0</v>
      </c>
    </row>
    <row r="11" spans="1:29" s="13" customFormat="1" ht="18" customHeight="1">
      <c r="A11" s="414" t="s">
        <v>5</v>
      </c>
      <c r="B11" s="424">
        <v>50630</v>
      </c>
      <c r="C11" s="425">
        <v>1140</v>
      </c>
      <c r="D11" s="426">
        <f t="shared" si="0"/>
        <v>0.0225162946869445</v>
      </c>
      <c r="E11" s="427">
        <v>7720</v>
      </c>
      <c r="F11" s="423">
        <f t="shared" si="1"/>
        <v>0.15247876752913292</v>
      </c>
      <c r="G11" s="425">
        <v>5008</v>
      </c>
      <c r="H11" s="426">
        <f t="shared" si="2"/>
        <v>0.09891368753703338</v>
      </c>
      <c r="I11" s="427">
        <v>4860</v>
      </c>
      <c r="J11" s="423">
        <f t="shared" si="3"/>
        <v>0.09599051945486865</v>
      </c>
      <c r="K11" s="428">
        <f t="shared" si="4"/>
        <v>0.36989926920797944</v>
      </c>
      <c r="L11" s="427">
        <v>9415</v>
      </c>
      <c r="M11" s="423">
        <f t="shared" si="5"/>
        <v>0.18595694252419515</v>
      </c>
      <c r="N11" s="425">
        <v>4615</v>
      </c>
      <c r="O11" s="426">
        <f t="shared" si="6"/>
        <v>0.09115149121074462</v>
      </c>
      <c r="P11" s="427">
        <v>7195</v>
      </c>
      <c r="Q11" s="423">
        <f t="shared" si="7"/>
        <v>0.14210942129172427</v>
      </c>
      <c r="R11" s="425">
        <v>7324</v>
      </c>
      <c r="S11" s="423">
        <f t="shared" si="8"/>
        <v>0.14465731779577326</v>
      </c>
      <c r="T11" s="425">
        <v>3353</v>
      </c>
      <c r="U11" s="423">
        <f t="shared" si="13"/>
        <v>0.06622555796958325</v>
      </c>
      <c r="V11" s="425">
        <v>0</v>
      </c>
      <c r="W11" s="423">
        <f t="shared" si="9"/>
        <v>0</v>
      </c>
      <c r="X11" s="425">
        <v>0</v>
      </c>
      <c r="Y11" s="423">
        <f t="shared" si="10"/>
        <v>0</v>
      </c>
      <c r="Z11" s="425">
        <v>0</v>
      </c>
      <c r="AA11" s="423">
        <f t="shared" si="11"/>
        <v>0</v>
      </c>
      <c r="AB11" s="425">
        <v>0</v>
      </c>
      <c r="AC11" s="423">
        <f t="shared" si="12"/>
        <v>0</v>
      </c>
    </row>
    <row r="12" spans="1:29" s="13" customFormat="1" ht="18" customHeight="1">
      <c r="A12" s="414" t="s">
        <v>9</v>
      </c>
      <c r="B12" s="424">
        <v>16261</v>
      </c>
      <c r="C12" s="425">
        <v>522</v>
      </c>
      <c r="D12" s="426">
        <f>C12/B12</f>
        <v>0.0321013467806408</v>
      </c>
      <c r="E12" s="427">
        <v>2622</v>
      </c>
      <c r="F12" s="423">
        <f>E12/B12</f>
        <v>0.16124469589816123</v>
      </c>
      <c r="G12" s="425">
        <v>2000</v>
      </c>
      <c r="H12" s="426">
        <f>G12/B12</f>
        <v>0.12299366582620995</v>
      </c>
      <c r="I12" s="427">
        <v>1669</v>
      </c>
      <c r="J12" s="423">
        <f>I12/B12</f>
        <v>0.1026382141319722</v>
      </c>
      <c r="K12" s="428">
        <f>(C12+E12+G12+I12)/B12</f>
        <v>0.4189779226369842</v>
      </c>
      <c r="L12" s="427">
        <v>2658</v>
      </c>
      <c r="M12" s="423">
        <f t="shared" si="5"/>
        <v>0.16345858188303303</v>
      </c>
      <c r="N12" s="425">
        <v>1929</v>
      </c>
      <c r="O12" s="426">
        <f t="shared" si="6"/>
        <v>0.1186273906893795</v>
      </c>
      <c r="P12" s="427">
        <v>2195</v>
      </c>
      <c r="Q12" s="423">
        <f t="shared" si="7"/>
        <v>0.13498554824426542</v>
      </c>
      <c r="R12" s="425">
        <v>1727</v>
      </c>
      <c r="S12" s="423">
        <f t="shared" si="8"/>
        <v>0.1062050304409323</v>
      </c>
      <c r="T12" s="425">
        <v>385</v>
      </c>
      <c r="U12" s="423">
        <f t="shared" si="13"/>
        <v>0.023676280671545414</v>
      </c>
      <c r="V12" s="425">
        <v>306</v>
      </c>
      <c r="W12" s="423">
        <f t="shared" si="9"/>
        <v>0.018818030871410124</v>
      </c>
      <c r="X12" s="425">
        <v>248</v>
      </c>
      <c r="Y12" s="423">
        <f t="shared" si="10"/>
        <v>0.015251214562450034</v>
      </c>
      <c r="Z12" s="425">
        <v>0</v>
      </c>
      <c r="AA12" s="423">
        <f t="shared" si="11"/>
        <v>0</v>
      </c>
      <c r="AB12" s="425">
        <v>0</v>
      </c>
      <c r="AC12" s="423">
        <f t="shared" si="12"/>
        <v>0</v>
      </c>
    </row>
    <row r="13" spans="1:29" s="13" customFormat="1" ht="18" customHeight="1">
      <c r="A13" s="414" t="s">
        <v>24</v>
      </c>
      <c r="B13" s="424">
        <v>6066</v>
      </c>
      <c r="C13" s="425">
        <v>16</v>
      </c>
      <c r="D13" s="426">
        <f>C13/B13</f>
        <v>0.002637652489284537</v>
      </c>
      <c r="E13" s="427">
        <v>769</v>
      </c>
      <c r="F13" s="423">
        <f>E13/B13</f>
        <v>0.12677217276623806</v>
      </c>
      <c r="G13" s="425">
        <v>339</v>
      </c>
      <c r="H13" s="426">
        <f>G13/B13</f>
        <v>0.05588526211671612</v>
      </c>
      <c r="I13" s="427">
        <v>2073</v>
      </c>
      <c r="J13" s="423">
        <f t="shared" si="3"/>
        <v>0.3417408506429278</v>
      </c>
      <c r="K13" s="428">
        <f t="shared" si="4"/>
        <v>0.5270359380151665</v>
      </c>
      <c r="L13" s="427">
        <v>556</v>
      </c>
      <c r="M13" s="423">
        <f t="shared" si="5"/>
        <v>0.09165842400263766</v>
      </c>
      <c r="N13" s="425">
        <v>941</v>
      </c>
      <c r="O13" s="426">
        <f t="shared" si="6"/>
        <v>0.15512693702604682</v>
      </c>
      <c r="P13" s="427">
        <v>1183</v>
      </c>
      <c r="Q13" s="423">
        <f t="shared" si="7"/>
        <v>0.19502143092647545</v>
      </c>
      <c r="R13" s="425">
        <v>394</v>
      </c>
      <c r="S13" s="423">
        <f t="shared" si="8"/>
        <v>0.06495219254863172</v>
      </c>
      <c r="T13" s="425">
        <v>0</v>
      </c>
      <c r="U13" s="423">
        <f t="shared" si="13"/>
        <v>0</v>
      </c>
      <c r="V13" s="425">
        <v>0</v>
      </c>
      <c r="W13" s="423">
        <f t="shared" si="9"/>
        <v>0</v>
      </c>
      <c r="X13" s="425">
        <v>0</v>
      </c>
      <c r="Y13" s="423">
        <f t="shared" si="10"/>
        <v>0</v>
      </c>
      <c r="Z13" s="425">
        <v>0</v>
      </c>
      <c r="AA13" s="423">
        <f t="shared" si="11"/>
        <v>0</v>
      </c>
      <c r="AB13" s="425">
        <v>0</v>
      </c>
      <c r="AC13" s="423">
        <f t="shared" si="12"/>
        <v>0</v>
      </c>
    </row>
    <row r="14" spans="1:29" s="13" customFormat="1" ht="18" customHeight="1">
      <c r="A14" s="414" t="s">
        <v>14</v>
      </c>
      <c r="B14" s="424">
        <v>3254</v>
      </c>
      <c r="C14" s="425">
        <v>31</v>
      </c>
      <c r="D14" s="426">
        <f t="shared" si="0"/>
        <v>0.009526736324523662</v>
      </c>
      <c r="E14" s="427">
        <v>561</v>
      </c>
      <c r="F14" s="423">
        <f t="shared" si="1"/>
        <v>0.17240319606637983</v>
      </c>
      <c r="G14" s="425">
        <v>336</v>
      </c>
      <c r="H14" s="426">
        <f t="shared" si="2"/>
        <v>0.10325752919483712</v>
      </c>
      <c r="I14" s="427">
        <v>733</v>
      </c>
      <c r="J14" s="423">
        <f t="shared" si="3"/>
        <v>0.22526121696373694</v>
      </c>
      <c r="K14" s="428">
        <f t="shared" si="4"/>
        <v>0.5104486785494776</v>
      </c>
      <c r="L14" s="427">
        <v>464</v>
      </c>
      <c r="M14" s="423">
        <f t="shared" si="5"/>
        <v>0.14259373079287033</v>
      </c>
      <c r="N14" s="425">
        <v>413</v>
      </c>
      <c r="O14" s="426">
        <f t="shared" si="6"/>
        <v>0.12692071296865395</v>
      </c>
      <c r="P14" s="427">
        <v>376</v>
      </c>
      <c r="Q14" s="423">
        <f t="shared" si="7"/>
        <v>0.11555009219422249</v>
      </c>
      <c r="R14" s="425">
        <v>209</v>
      </c>
      <c r="S14" s="423">
        <f t="shared" si="8"/>
        <v>0.06422864167178857</v>
      </c>
      <c r="T14" s="425">
        <v>65</v>
      </c>
      <c r="U14" s="423">
        <f t="shared" si="13"/>
        <v>0.01997541487400123</v>
      </c>
      <c r="V14" s="425">
        <v>33</v>
      </c>
      <c r="W14" s="423">
        <f t="shared" si="9"/>
        <v>0.010141364474492931</v>
      </c>
      <c r="X14" s="425">
        <v>12</v>
      </c>
      <c r="Y14" s="423">
        <f t="shared" si="10"/>
        <v>0.0036877688998156115</v>
      </c>
      <c r="Z14" s="425">
        <v>21</v>
      </c>
      <c r="AA14" s="423">
        <f t="shared" si="11"/>
        <v>0.00645359557467732</v>
      </c>
      <c r="AB14" s="425">
        <v>0</v>
      </c>
      <c r="AC14" s="423">
        <f t="shared" si="12"/>
        <v>0</v>
      </c>
    </row>
    <row r="15" spans="1:29" s="13" customFormat="1" ht="18" customHeight="1">
      <c r="A15" s="414" t="s">
        <v>13</v>
      </c>
      <c r="B15" s="424">
        <v>6181</v>
      </c>
      <c r="C15" s="425">
        <v>36</v>
      </c>
      <c r="D15" s="426">
        <f t="shared" si="0"/>
        <v>0.005824300275036402</v>
      </c>
      <c r="E15" s="427">
        <v>907</v>
      </c>
      <c r="F15" s="423">
        <f t="shared" si="1"/>
        <v>0.14674000970716713</v>
      </c>
      <c r="G15" s="425">
        <v>517</v>
      </c>
      <c r="H15" s="426">
        <f t="shared" si="2"/>
        <v>0.08364342339427278</v>
      </c>
      <c r="I15" s="427">
        <v>1245</v>
      </c>
      <c r="J15" s="423">
        <f t="shared" si="3"/>
        <v>0.2014237178450089</v>
      </c>
      <c r="K15" s="428">
        <f t="shared" si="4"/>
        <v>0.4376314512214852</v>
      </c>
      <c r="L15" s="427">
        <v>621</v>
      </c>
      <c r="M15" s="423">
        <f t="shared" si="5"/>
        <v>0.10046917974437793</v>
      </c>
      <c r="N15" s="425">
        <v>589</v>
      </c>
      <c r="O15" s="426">
        <f t="shared" si="6"/>
        <v>0.09529202394434558</v>
      </c>
      <c r="P15" s="427">
        <v>931</v>
      </c>
      <c r="Q15" s="423">
        <f t="shared" si="7"/>
        <v>0.1506228765571914</v>
      </c>
      <c r="R15" s="425">
        <v>1037</v>
      </c>
      <c r="S15" s="423">
        <f t="shared" si="8"/>
        <v>0.16777220514479857</v>
      </c>
      <c r="T15" s="425">
        <v>238</v>
      </c>
      <c r="U15" s="423">
        <f t="shared" si="13"/>
        <v>0.03850509626274066</v>
      </c>
      <c r="V15" s="425">
        <v>0</v>
      </c>
      <c r="W15" s="423">
        <f t="shared" si="9"/>
        <v>0</v>
      </c>
      <c r="X15" s="425">
        <v>0</v>
      </c>
      <c r="Y15" s="423">
        <f t="shared" si="10"/>
        <v>0</v>
      </c>
      <c r="Z15" s="425">
        <v>0</v>
      </c>
      <c r="AA15" s="423">
        <f t="shared" si="11"/>
        <v>0</v>
      </c>
      <c r="AB15" s="425">
        <v>0</v>
      </c>
      <c r="AC15" s="423">
        <f t="shared" si="12"/>
        <v>0</v>
      </c>
    </row>
    <row r="16" spans="1:29" s="13" customFormat="1" ht="18" customHeight="1">
      <c r="A16" s="414" t="s">
        <v>2</v>
      </c>
      <c r="B16" s="424">
        <v>185696</v>
      </c>
      <c r="C16" s="425">
        <v>8863</v>
      </c>
      <c r="D16" s="426">
        <f t="shared" si="0"/>
        <v>0.04772854557987248</v>
      </c>
      <c r="E16" s="427">
        <v>33662</v>
      </c>
      <c r="F16" s="423">
        <f t="shared" si="1"/>
        <v>0.18127477166982595</v>
      </c>
      <c r="G16" s="425">
        <v>26230</v>
      </c>
      <c r="H16" s="426">
        <f t="shared" si="2"/>
        <v>0.1412523694640703</v>
      </c>
      <c r="I16" s="427">
        <v>47612</v>
      </c>
      <c r="J16" s="423">
        <f t="shared" si="3"/>
        <v>0.25639755298983286</v>
      </c>
      <c r="K16" s="428">
        <f t="shared" si="4"/>
        <v>0.6266532397036015</v>
      </c>
      <c r="L16" s="427">
        <v>41541</v>
      </c>
      <c r="M16" s="423">
        <f t="shared" si="5"/>
        <v>0.2237043339651904</v>
      </c>
      <c r="N16" s="425">
        <v>19275</v>
      </c>
      <c r="O16" s="426">
        <f t="shared" si="6"/>
        <v>0.1037986817163536</v>
      </c>
      <c r="P16" s="427">
        <v>3973</v>
      </c>
      <c r="Q16" s="423">
        <f t="shared" si="7"/>
        <v>0.021395183525762536</v>
      </c>
      <c r="R16" s="425">
        <v>4540</v>
      </c>
      <c r="S16" s="423">
        <f t="shared" si="8"/>
        <v>0.02444856108909185</v>
      </c>
      <c r="T16" s="425">
        <v>0</v>
      </c>
      <c r="U16" s="423">
        <f t="shared" si="13"/>
        <v>0</v>
      </c>
      <c r="V16" s="425">
        <v>0</v>
      </c>
      <c r="W16" s="423">
        <f t="shared" si="9"/>
        <v>0</v>
      </c>
      <c r="X16" s="425">
        <v>0</v>
      </c>
      <c r="Y16" s="423">
        <f t="shared" si="10"/>
        <v>0</v>
      </c>
      <c r="Z16" s="425">
        <v>0</v>
      </c>
      <c r="AA16" s="423">
        <f t="shared" si="11"/>
        <v>0</v>
      </c>
      <c r="AB16" s="425">
        <v>0</v>
      </c>
      <c r="AC16" s="423">
        <f t="shared" si="12"/>
        <v>0</v>
      </c>
    </row>
    <row r="17" spans="1:29" s="13" customFormat="1" ht="18" customHeight="1">
      <c r="A17" s="414" t="s">
        <v>10</v>
      </c>
      <c r="B17" s="424">
        <v>13132</v>
      </c>
      <c r="C17" s="425">
        <v>390</v>
      </c>
      <c r="D17" s="426">
        <f t="shared" si="0"/>
        <v>0.029698446542796225</v>
      </c>
      <c r="E17" s="427">
        <v>1966</v>
      </c>
      <c r="F17" s="423">
        <f t="shared" si="1"/>
        <v>0.14971063052086506</v>
      </c>
      <c r="G17" s="425">
        <v>1627</v>
      </c>
      <c r="H17" s="426">
        <f t="shared" si="2"/>
        <v>0.12389582698751142</v>
      </c>
      <c r="I17" s="427">
        <v>2462</v>
      </c>
      <c r="J17" s="423">
        <f t="shared" si="3"/>
        <v>0.18748096253426744</v>
      </c>
      <c r="K17" s="428">
        <f t="shared" si="4"/>
        <v>0.49078586658544016</v>
      </c>
      <c r="L17" s="427">
        <v>1355</v>
      </c>
      <c r="M17" s="423">
        <f t="shared" si="5"/>
        <v>0.1031830642704843</v>
      </c>
      <c r="N17" s="425">
        <v>1271</v>
      </c>
      <c r="O17" s="426">
        <f t="shared" si="6"/>
        <v>0.09678647578434359</v>
      </c>
      <c r="P17" s="427">
        <v>1878</v>
      </c>
      <c r="Q17" s="423">
        <f t="shared" si="7"/>
        <v>0.14300944258300335</v>
      </c>
      <c r="R17" s="425">
        <v>1541</v>
      </c>
      <c r="S17" s="423">
        <f t="shared" si="8"/>
        <v>0.11734693877551021</v>
      </c>
      <c r="T17" s="425">
        <v>642</v>
      </c>
      <c r="U17" s="423">
        <f t="shared" si="13"/>
        <v>0.0488882120012184</v>
      </c>
      <c r="V17" s="425">
        <v>0</v>
      </c>
      <c r="W17" s="423">
        <f t="shared" si="9"/>
        <v>0</v>
      </c>
      <c r="X17" s="425">
        <v>0</v>
      </c>
      <c r="Y17" s="423">
        <f t="shared" si="10"/>
        <v>0</v>
      </c>
      <c r="Z17" s="425">
        <v>0</v>
      </c>
      <c r="AA17" s="423">
        <f t="shared" si="11"/>
        <v>0</v>
      </c>
      <c r="AB17" s="425">
        <v>0</v>
      </c>
      <c r="AC17" s="423">
        <f t="shared" si="12"/>
        <v>0</v>
      </c>
    </row>
    <row r="18" spans="1:29" s="13" customFormat="1" ht="18" customHeight="1">
      <c r="A18" s="414" t="s">
        <v>25</v>
      </c>
      <c r="B18" s="424">
        <v>15083</v>
      </c>
      <c r="C18" s="425">
        <v>561</v>
      </c>
      <c r="D18" s="426">
        <f t="shared" si="0"/>
        <v>0.0371941921368428</v>
      </c>
      <c r="E18" s="427">
        <v>3352</v>
      </c>
      <c r="F18" s="423">
        <f t="shared" si="1"/>
        <v>0.22223695551282902</v>
      </c>
      <c r="G18" s="425">
        <v>2503</v>
      </c>
      <c r="H18" s="426">
        <f t="shared" si="2"/>
        <v>0.16594841874958563</v>
      </c>
      <c r="I18" s="427">
        <v>2525</v>
      </c>
      <c r="J18" s="423">
        <f t="shared" si="3"/>
        <v>0.1674070145196579</v>
      </c>
      <c r="K18" s="428">
        <f t="shared" si="4"/>
        <v>0.5927865809189153</v>
      </c>
      <c r="L18" s="427">
        <v>1379</v>
      </c>
      <c r="M18" s="423">
        <f t="shared" si="5"/>
        <v>0.0914274348604389</v>
      </c>
      <c r="N18" s="425">
        <v>1607</v>
      </c>
      <c r="O18" s="426">
        <f t="shared" si="6"/>
        <v>0.10654379102300603</v>
      </c>
      <c r="P18" s="427">
        <v>1904</v>
      </c>
      <c r="Q18" s="423">
        <f t="shared" si="7"/>
        <v>0.12623483391898163</v>
      </c>
      <c r="R18" s="425">
        <v>1800</v>
      </c>
      <c r="S18" s="423">
        <f t="shared" si="8"/>
        <v>0.11933965391500365</v>
      </c>
      <c r="T18" s="425">
        <v>0</v>
      </c>
      <c r="U18" s="423">
        <f t="shared" si="13"/>
        <v>0</v>
      </c>
      <c r="V18" s="425">
        <v>0</v>
      </c>
      <c r="W18" s="423">
        <f t="shared" si="9"/>
        <v>0</v>
      </c>
      <c r="X18" s="425">
        <v>0</v>
      </c>
      <c r="Y18" s="423">
        <f t="shared" si="10"/>
        <v>0</v>
      </c>
      <c r="Z18" s="425">
        <v>0</v>
      </c>
      <c r="AA18" s="423">
        <f t="shared" si="11"/>
        <v>0</v>
      </c>
      <c r="AB18" s="425">
        <v>0</v>
      </c>
      <c r="AC18" s="423">
        <f t="shared" si="12"/>
        <v>0</v>
      </c>
    </row>
    <row r="19" spans="1:29" s="13" customFormat="1" ht="18" customHeight="1">
      <c r="A19" s="414" t="s">
        <v>26</v>
      </c>
      <c r="B19" s="424">
        <v>43407</v>
      </c>
      <c r="C19" s="425">
        <v>1806</v>
      </c>
      <c r="D19" s="426">
        <f>C19/B19</f>
        <v>0.04160619254958878</v>
      </c>
      <c r="E19" s="427">
        <v>8586</v>
      </c>
      <c r="F19" s="423">
        <f>E19/B19</f>
        <v>0.1978021978021978</v>
      </c>
      <c r="G19" s="425">
        <v>6177</v>
      </c>
      <c r="H19" s="426">
        <f>G19/B19</f>
        <v>0.14230423664385927</v>
      </c>
      <c r="I19" s="427">
        <v>8205</v>
      </c>
      <c r="J19" s="423">
        <f>I19/B19</f>
        <v>0.1890248116663211</v>
      </c>
      <c r="K19" s="428">
        <f>(C19+E19+G19+I19)/B19</f>
        <v>0.5707374386619669</v>
      </c>
      <c r="L19" s="427">
        <v>4392</v>
      </c>
      <c r="M19" s="423">
        <f t="shared" si="5"/>
        <v>0.10118183703089363</v>
      </c>
      <c r="N19" s="425">
        <v>1858</v>
      </c>
      <c r="O19" s="426">
        <f t="shared" si="6"/>
        <v>0.04280415601170318</v>
      </c>
      <c r="P19" s="427">
        <v>2646</v>
      </c>
      <c r="Q19" s="423">
        <f t="shared" si="7"/>
        <v>0.06095791001451379</v>
      </c>
      <c r="R19" s="425">
        <v>5533</v>
      </c>
      <c r="S19" s="423">
        <f t="shared" si="8"/>
        <v>0.1274679199207501</v>
      </c>
      <c r="T19" s="425">
        <v>2900</v>
      </c>
      <c r="U19" s="423">
        <f t="shared" si="13"/>
        <v>0.06680950077176492</v>
      </c>
      <c r="V19" s="425">
        <v>1526</v>
      </c>
      <c r="W19" s="423">
        <f t="shared" si="9"/>
        <v>0.03515562006128044</v>
      </c>
      <c r="X19" s="425">
        <v>425</v>
      </c>
      <c r="Y19" s="423">
        <f t="shared" si="10"/>
        <v>0.009791047526896584</v>
      </c>
      <c r="Z19" s="425">
        <v>685</v>
      </c>
      <c r="AA19" s="423">
        <f t="shared" si="11"/>
        <v>0.01578086483746861</v>
      </c>
      <c r="AB19" s="425">
        <v>685</v>
      </c>
      <c r="AC19" s="423">
        <f t="shared" si="12"/>
        <v>0.01578086483746861</v>
      </c>
    </row>
    <row r="20" spans="1:29" s="13" customFormat="1" ht="18" customHeight="1">
      <c r="A20" s="414" t="s">
        <v>27</v>
      </c>
      <c r="B20" s="424">
        <v>18641</v>
      </c>
      <c r="C20" s="425">
        <v>582</v>
      </c>
      <c r="D20" s="426">
        <f>C20/B20</f>
        <v>0.03122150099243603</v>
      </c>
      <c r="E20" s="427">
        <v>3616</v>
      </c>
      <c r="F20" s="423">
        <f>E20/B20</f>
        <v>0.19398100960248912</v>
      </c>
      <c r="G20" s="425">
        <v>2672</v>
      </c>
      <c r="H20" s="426">
        <f>G20/B20</f>
        <v>0.14333994957352073</v>
      </c>
      <c r="I20" s="427">
        <v>3172</v>
      </c>
      <c r="J20" s="423">
        <f>I20/B20</f>
        <v>0.17016254492784721</v>
      </c>
      <c r="K20" s="428">
        <f>(C20+E20+G20+I20)/B20</f>
        <v>0.5387050050962932</v>
      </c>
      <c r="L20" s="427">
        <v>1948</v>
      </c>
      <c r="M20" s="423">
        <f t="shared" si="5"/>
        <v>0.10450083150045598</v>
      </c>
      <c r="N20" s="425">
        <v>1986</v>
      </c>
      <c r="O20" s="426">
        <f t="shared" si="6"/>
        <v>0.1065393487473848</v>
      </c>
      <c r="P20" s="427">
        <v>2419</v>
      </c>
      <c r="Q20" s="423">
        <f t="shared" si="7"/>
        <v>0.12976771632423154</v>
      </c>
      <c r="R20" s="425">
        <v>1726</v>
      </c>
      <c r="S20" s="423">
        <f t="shared" si="8"/>
        <v>0.09259159916313503</v>
      </c>
      <c r="T20" s="425">
        <v>408</v>
      </c>
      <c r="U20" s="423">
        <f t="shared" si="13"/>
        <v>0.021887237809130412</v>
      </c>
      <c r="V20" s="425">
        <v>0</v>
      </c>
      <c r="W20" s="423">
        <f t="shared" si="9"/>
        <v>0</v>
      </c>
      <c r="X20" s="425">
        <v>0</v>
      </c>
      <c r="Y20" s="423">
        <f t="shared" si="10"/>
        <v>0</v>
      </c>
      <c r="Z20" s="425">
        <v>0</v>
      </c>
      <c r="AA20" s="423">
        <f t="shared" si="11"/>
        <v>0</v>
      </c>
      <c r="AB20" s="425">
        <v>0</v>
      </c>
      <c r="AC20" s="423">
        <f t="shared" si="12"/>
        <v>0</v>
      </c>
    </row>
    <row r="21" spans="1:29" s="13" customFormat="1" ht="18" customHeight="1">
      <c r="A21" s="414" t="s">
        <v>28</v>
      </c>
      <c r="B21" s="424">
        <v>21388</v>
      </c>
      <c r="C21" s="425">
        <v>668</v>
      </c>
      <c r="D21" s="426">
        <f t="shared" si="0"/>
        <v>0.031232466803815223</v>
      </c>
      <c r="E21" s="427">
        <v>4192</v>
      </c>
      <c r="F21" s="423">
        <f t="shared" si="1"/>
        <v>0.19599775575088835</v>
      </c>
      <c r="G21" s="425">
        <v>2934</v>
      </c>
      <c r="H21" s="426">
        <f t="shared" si="2"/>
        <v>0.1371797269496914</v>
      </c>
      <c r="I21" s="427">
        <v>3914</v>
      </c>
      <c r="J21" s="423">
        <f t="shared" si="3"/>
        <v>0.1829998129792407</v>
      </c>
      <c r="K21" s="428">
        <f t="shared" si="4"/>
        <v>0.5474097624836357</v>
      </c>
      <c r="L21" s="427">
        <v>2146</v>
      </c>
      <c r="M21" s="423">
        <f t="shared" si="5"/>
        <v>0.10033663736674771</v>
      </c>
      <c r="N21" s="425">
        <v>5051</v>
      </c>
      <c r="O21" s="426">
        <f t="shared" si="6"/>
        <v>0.23616046381148306</v>
      </c>
      <c r="P21" s="427">
        <v>1776</v>
      </c>
      <c r="Q21" s="423">
        <f t="shared" si="7"/>
        <v>0.08303721713110156</v>
      </c>
      <c r="R21" s="425">
        <v>0</v>
      </c>
      <c r="S21" s="423">
        <f t="shared" si="8"/>
        <v>0</v>
      </c>
      <c r="T21" s="425">
        <v>0</v>
      </c>
      <c r="U21" s="423">
        <f t="shared" si="13"/>
        <v>0</v>
      </c>
      <c r="V21" s="425">
        <v>0</v>
      </c>
      <c r="W21" s="423">
        <f t="shared" si="9"/>
        <v>0</v>
      </c>
      <c r="X21" s="425">
        <v>0</v>
      </c>
      <c r="Y21" s="423">
        <f t="shared" si="10"/>
        <v>0</v>
      </c>
      <c r="Z21" s="425">
        <v>0</v>
      </c>
      <c r="AA21" s="423">
        <f t="shared" si="11"/>
        <v>0</v>
      </c>
      <c r="AB21" s="425">
        <v>0</v>
      </c>
      <c r="AC21" s="423">
        <f t="shared" si="12"/>
        <v>0</v>
      </c>
    </row>
    <row r="22" spans="1:29" s="13" customFormat="1" ht="18" customHeight="1">
      <c r="A22" s="414" t="s">
        <v>8</v>
      </c>
      <c r="B22" s="424">
        <v>33528</v>
      </c>
      <c r="C22" s="425">
        <v>1453</v>
      </c>
      <c r="D22" s="426">
        <f t="shared" si="0"/>
        <v>0.04333691243140062</v>
      </c>
      <c r="E22" s="427">
        <v>6211</v>
      </c>
      <c r="F22" s="423">
        <f t="shared" si="1"/>
        <v>0.1852481507993319</v>
      </c>
      <c r="G22" s="425">
        <v>4137</v>
      </c>
      <c r="H22" s="426">
        <f t="shared" si="2"/>
        <v>0.12338940586972083</v>
      </c>
      <c r="I22" s="427">
        <v>3483</v>
      </c>
      <c r="J22" s="423">
        <f t="shared" si="3"/>
        <v>0.10388332140300645</v>
      </c>
      <c r="K22" s="428">
        <f t="shared" si="4"/>
        <v>0.4558577905034598</v>
      </c>
      <c r="L22" s="427">
        <v>6921</v>
      </c>
      <c r="M22" s="423">
        <f t="shared" si="5"/>
        <v>0.20642448103078023</v>
      </c>
      <c r="N22" s="425">
        <v>3252</v>
      </c>
      <c r="O22" s="426">
        <f t="shared" si="6"/>
        <v>0.09699355762347889</v>
      </c>
      <c r="P22" s="427">
        <v>4300</v>
      </c>
      <c r="Q22" s="423">
        <f t="shared" si="7"/>
        <v>0.12825101407778572</v>
      </c>
      <c r="R22" s="425">
        <v>3875</v>
      </c>
      <c r="S22" s="423">
        <f t="shared" si="8"/>
        <v>0.11557504175614412</v>
      </c>
      <c r="T22" s="425">
        <v>1141</v>
      </c>
      <c r="U22" s="423">
        <f t="shared" si="13"/>
        <v>0.03403125745645431</v>
      </c>
      <c r="V22" s="425">
        <v>0</v>
      </c>
      <c r="W22" s="423">
        <f t="shared" si="9"/>
        <v>0</v>
      </c>
      <c r="X22" s="425">
        <v>0</v>
      </c>
      <c r="Y22" s="423">
        <f t="shared" si="10"/>
        <v>0</v>
      </c>
      <c r="Z22" s="425">
        <v>0</v>
      </c>
      <c r="AA22" s="423">
        <f t="shared" si="11"/>
        <v>0</v>
      </c>
      <c r="AB22" s="425">
        <v>0</v>
      </c>
      <c r="AC22" s="423">
        <f t="shared" si="12"/>
        <v>0</v>
      </c>
    </row>
    <row r="23" spans="1:29" s="13" customFormat="1" ht="18" customHeight="1">
      <c r="A23" s="415" t="s">
        <v>40</v>
      </c>
      <c r="B23" s="429"/>
      <c r="C23" s="430"/>
      <c r="D23" s="431" t="e">
        <f t="shared" si="0"/>
        <v>#DIV/0!</v>
      </c>
      <c r="E23" s="432"/>
      <c r="F23" s="433" t="e">
        <f t="shared" si="1"/>
        <v>#DIV/0!</v>
      </c>
      <c r="G23" s="430"/>
      <c r="H23" s="431" t="e">
        <f t="shared" si="2"/>
        <v>#DIV/0!</v>
      </c>
      <c r="I23" s="432"/>
      <c r="J23" s="433" t="e">
        <f t="shared" si="3"/>
        <v>#DIV/0!</v>
      </c>
      <c r="K23" s="434" t="e">
        <f t="shared" si="4"/>
        <v>#DIV/0!</v>
      </c>
      <c r="L23" s="432"/>
      <c r="M23" s="433" t="e">
        <f t="shared" si="5"/>
        <v>#DIV/0!</v>
      </c>
      <c r="N23" s="430"/>
      <c r="O23" s="431" t="e">
        <f t="shared" si="6"/>
        <v>#DIV/0!</v>
      </c>
      <c r="P23" s="432"/>
      <c r="Q23" s="433" t="e">
        <f t="shared" si="7"/>
        <v>#DIV/0!</v>
      </c>
      <c r="R23" s="430"/>
      <c r="S23" s="433" t="e">
        <f t="shared" si="8"/>
        <v>#DIV/0!</v>
      </c>
      <c r="T23" s="430"/>
      <c r="U23" s="423" t="e">
        <f t="shared" si="13"/>
        <v>#DIV/0!</v>
      </c>
      <c r="V23" s="430"/>
      <c r="W23" s="423" t="e">
        <f t="shared" si="9"/>
        <v>#DIV/0!</v>
      </c>
      <c r="X23" s="430"/>
      <c r="Y23" s="423" t="e">
        <f t="shared" si="10"/>
        <v>#DIV/0!</v>
      </c>
      <c r="Z23" s="430"/>
      <c r="AA23" s="423" t="e">
        <f t="shared" si="11"/>
        <v>#DIV/0!</v>
      </c>
      <c r="AB23" s="430"/>
      <c r="AC23" s="423" t="e">
        <f t="shared" si="12"/>
        <v>#DIV/0!</v>
      </c>
    </row>
    <row r="24" spans="1:29" s="13" customFormat="1" ht="18" customHeight="1">
      <c r="A24" s="414" t="s">
        <v>12</v>
      </c>
      <c r="B24" s="424">
        <v>12747</v>
      </c>
      <c r="C24" s="425">
        <v>238</v>
      </c>
      <c r="D24" s="426">
        <f>C24/B24</f>
        <v>0.018671059857221308</v>
      </c>
      <c r="E24" s="427">
        <v>1844</v>
      </c>
      <c r="F24" s="423">
        <f>E24/B24</f>
        <v>0.1446614889777987</v>
      </c>
      <c r="G24" s="425">
        <v>1335</v>
      </c>
      <c r="H24" s="426">
        <f>G24/B24</f>
        <v>0.10473052482937162</v>
      </c>
      <c r="I24" s="427">
        <v>4009</v>
      </c>
      <c r="J24" s="423">
        <f>I24/B24</f>
        <v>0.3145053738134463</v>
      </c>
      <c r="K24" s="428">
        <f>(C24+E24+G24+I24)/B24</f>
        <v>0.5825684474778379</v>
      </c>
      <c r="L24" s="427">
        <v>3285</v>
      </c>
      <c r="M24" s="423">
        <f t="shared" si="5"/>
        <v>0.2577076959284538</v>
      </c>
      <c r="N24" s="425">
        <v>1615</v>
      </c>
      <c r="O24" s="426">
        <f t="shared" si="6"/>
        <v>0.12669647760257316</v>
      </c>
      <c r="P24" s="427">
        <v>421</v>
      </c>
      <c r="Q24" s="423">
        <f t="shared" si="7"/>
        <v>0.03302737899113517</v>
      </c>
      <c r="R24" s="425">
        <v>0</v>
      </c>
      <c r="S24" s="423">
        <f t="shared" si="8"/>
        <v>0</v>
      </c>
      <c r="T24" s="425">
        <v>0</v>
      </c>
      <c r="U24" s="423">
        <f t="shared" si="13"/>
        <v>0</v>
      </c>
      <c r="V24" s="425">
        <v>0</v>
      </c>
      <c r="W24" s="423">
        <f t="shared" si="9"/>
        <v>0</v>
      </c>
      <c r="X24" s="425">
        <v>0</v>
      </c>
      <c r="Y24" s="423">
        <f t="shared" si="10"/>
        <v>0</v>
      </c>
      <c r="Z24" s="425">
        <v>0</v>
      </c>
      <c r="AA24" s="423">
        <f t="shared" si="11"/>
        <v>0</v>
      </c>
      <c r="AB24" s="425">
        <v>0</v>
      </c>
      <c r="AC24" s="423">
        <f t="shared" si="12"/>
        <v>0</v>
      </c>
    </row>
    <row r="25" spans="1:29" s="13" customFormat="1" ht="18" customHeight="1">
      <c r="A25" s="414" t="s">
        <v>15</v>
      </c>
      <c r="B25" s="424">
        <v>4074</v>
      </c>
      <c r="C25" s="425">
        <v>173</v>
      </c>
      <c r="D25" s="426">
        <f t="shared" si="0"/>
        <v>0.04246440844378989</v>
      </c>
      <c r="E25" s="427">
        <v>884</v>
      </c>
      <c r="F25" s="423">
        <f t="shared" si="1"/>
        <v>0.21698576337751596</v>
      </c>
      <c r="G25" s="425">
        <v>665</v>
      </c>
      <c r="H25" s="426">
        <f t="shared" si="2"/>
        <v>0.16323024054982818</v>
      </c>
      <c r="I25" s="427">
        <v>663</v>
      </c>
      <c r="J25" s="423">
        <f t="shared" si="3"/>
        <v>0.16273932253313697</v>
      </c>
      <c r="K25" s="428">
        <f>(C25+E25+G25+I25)/B25</f>
        <v>0.585419734904271</v>
      </c>
      <c r="L25" s="427">
        <v>457</v>
      </c>
      <c r="M25" s="423">
        <f t="shared" si="5"/>
        <v>0.11217476681394208</v>
      </c>
      <c r="N25" s="425">
        <v>429</v>
      </c>
      <c r="O25" s="426">
        <f t="shared" si="6"/>
        <v>0.1053019145802651</v>
      </c>
      <c r="P25" s="427">
        <v>515</v>
      </c>
      <c r="Q25" s="423">
        <f t="shared" si="7"/>
        <v>0.12641138929798723</v>
      </c>
      <c r="R25" s="425">
        <v>445</v>
      </c>
      <c r="S25" s="423">
        <f t="shared" si="8"/>
        <v>0.1092292587137948</v>
      </c>
      <c r="T25" s="425">
        <v>0</v>
      </c>
      <c r="U25" s="423">
        <f t="shared" si="13"/>
        <v>0</v>
      </c>
      <c r="V25" s="425">
        <v>0</v>
      </c>
      <c r="W25" s="423">
        <f t="shared" si="9"/>
        <v>0</v>
      </c>
      <c r="X25" s="425">
        <v>0</v>
      </c>
      <c r="Y25" s="423">
        <f t="shared" si="10"/>
        <v>0</v>
      </c>
      <c r="Z25" s="425">
        <v>0</v>
      </c>
      <c r="AA25" s="423">
        <f t="shared" si="11"/>
        <v>0</v>
      </c>
      <c r="AB25" s="425">
        <v>0</v>
      </c>
      <c r="AC25" s="423">
        <f t="shared" si="12"/>
        <v>0</v>
      </c>
    </row>
    <row r="26" spans="1:29" s="13" customFormat="1" ht="18" customHeight="1">
      <c r="A26" s="414" t="s">
        <v>17</v>
      </c>
      <c r="B26" s="424">
        <v>1741</v>
      </c>
      <c r="C26" s="425">
        <v>54</v>
      </c>
      <c r="D26" s="426">
        <f t="shared" si="0"/>
        <v>0.031016657093624354</v>
      </c>
      <c r="E26" s="427">
        <v>313</v>
      </c>
      <c r="F26" s="423">
        <f t="shared" si="1"/>
        <v>0.1797817346352671</v>
      </c>
      <c r="G26" s="425">
        <v>270</v>
      </c>
      <c r="H26" s="426">
        <f t="shared" si="2"/>
        <v>0.15508328546812178</v>
      </c>
      <c r="I26" s="427">
        <v>483</v>
      </c>
      <c r="J26" s="423">
        <f t="shared" si="3"/>
        <v>0.27742676622630674</v>
      </c>
      <c r="K26" s="428">
        <f t="shared" si="4"/>
        <v>0.6433084434233199</v>
      </c>
      <c r="L26" s="427">
        <v>188</v>
      </c>
      <c r="M26" s="423">
        <f t="shared" si="5"/>
        <v>0.10798391728891442</v>
      </c>
      <c r="N26" s="425">
        <v>223</v>
      </c>
      <c r="O26" s="426">
        <f t="shared" si="6"/>
        <v>0.12808730614589317</v>
      </c>
      <c r="P26" s="427">
        <v>157</v>
      </c>
      <c r="Q26" s="423">
        <f t="shared" si="7"/>
        <v>0.09017805858701895</v>
      </c>
      <c r="R26" s="425">
        <v>0</v>
      </c>
      <c r="S26" s="423">
        <f t="shared" si="8"/>
        <v>0</v>
      </c>
      <c r="T26" s="425">
        <v>0</v>
      </c>
      <c r="U26" s="423">
        <f t="shared" si="13"/>
        <v>0</v>
      </c>
      <c r="V26" s="425">
        <v>0</v>
      </c>
      <c r="W26" s="423">
        <f t="shared" si="9"/>
        <v>0</v>
      </c>
      <c r="X26" s="425">
        <v>0</v>
      </c>
      <c r="Y26" s="423">
        <f t="shared" si="10"/>
        <v>0</v>
      </c>
      <c r="Z26" s="425">
        <v>0</v>
      </c>
      <c r="AA26" s="423">
        <f t="shared" si="11"/>
        <v>0</v>
      </c>
      <c r="AB26" s="425">
        <v>0</v>
      </c>
      <c r="AC26" s="423">
        <f t="shared" si="12"/>
        <v>0</v>
      </c>
    </row>
    <row r="27" spans="1:29" s="13" customFormat="1" ht="18" customHeight="1">
      <c r="A27" s="414" t="s">
        <v>16</v>
      </c>
      <c r="B27" s="424">
        <v>8590</v>
      </c>
      <c r="C27" s="425"/>
      <c r="D27" s="426">
        <f>C27/B27</f>
        <v>0</v>
      </c>
      <c r="E27" s="427"/>
      <c r="F27" s="423">
        <f>E27/B27</f>
        <v>0</v>
      </c>
      <c r="G27" s="425"/>
      <c r="H27" s="426">
        <f>G27/B27</f>
        <v>0</v>
      </c>
      <c r="I27" s="427"/>
      <c r="J27" s="423">
        <f>I27/B27</f>
        <v>0</v>
      </c>
      <c r="K27" s="428">
        <f>(C27+E27+G27+I27)/B27</f>
        <v>0</v>
      </c>
      <c r="L27" s="427"/>
      <c r="M27" s="423">
        <f t="shared" si="5"/>
        <v>0</v>
      </c>
      <c r="N27" s="425"/>
      <c r="O27" s="426">
        <f t="shared" si="6"/>
        <v>0</v>
      </c>
      <c r="P27" s="427">
        <v>0</v>
      </c>
      <c r="Q27" s="423">
        <f t="shared" si="7"/>
        <v>0</v>
      </c>
      <c r="R27" s="425">
        <v>0</v>
      </c>
      <c r="S27" s="423">
        <f t="shared" si="8"/>
        <v>0</v>
      </c>
      <c r="T27" s="425"/>
      <c r="U27" s="423">
        <f t="shared" si="13"/>
        <v>0</v>
      </c>
      <c r="V27" s="425"/>
      <c r="W27" s="423">
        <f t="shared" si="9"/>
        <v>0</v>
      </c>
      <c r="X27" s="425"/>
      <c r="Y27" s="423">
        <f t="shared" si="10"/>
        <v>0</v>
      </c>
      <c r="Z27" s="425"/>
      <c r="AA27" s="423">
        <f t="shared" si="11"/>
        <v>0</v>
      </c>
      <c r="AB27" s="425"/>
      <c r="AC27" s="423">
        <f t="shared" si="12"/>
        <v>0</v>
      </c>
    </row>
    <row r="28" spans="1:29" s="13" customFormat="1" ht="18" customHeight="1">
      <c r="A28" s="414" t="s">
        <v>18</v>
      </c>
      <c r="B28" s="424">
        <v>5226</v>
      </c>
      <c r="C28" s="425">
        <v>136</v>
      </c>
      <c r="D28" s="426">
        <f t="shared" si="0"/>
        <v>0.02602372751626483</v>
      </c>
      <c r="E28" s="427">
        <v>1056</v>
      </c>
      <c r="F28" s="423">
        <f t="shared" si="1"/>
        <v>0.2020665901262916</v>
      </c>
      <c r="G28" s="425">
        <v>657</v>
      </c>
      <c r="H28" s="426">
        <f t="shared" si="2"/>
        <v>0.12571756601607348</v>
      </c>
      <c r="I28" s="427">
        <v>880</v>
      </c>
      <c r="J28" s="423">
        <f t="shared" si="3"/>
        <v>0.16838882510524303</v>
      </c>
      <c r="K28" s="428">
        <f t="shared" si="4"/>
        <v>0.5221967087638729</v>
      </c>
      <c r="L28" s="427">
        <v>549</v>
      </c>
      <c r="M28" s="423">
        <f t="shared" si="5"/>
        <v>0.10505166475315729</v>
      </c>
      <c r="N28" s="425">
        <v>631</v>
      </c>
      <c r="O28" s="426">
        <f t="shared" si="6"/>
        <v>0.12074244163796402</v>
      </c>
      <c r="P28" s="427">
        <v>699</v>
      </c>
      <c r="Q28" s="423">
        <f t="shared" si="7"/>
        <v>0.13375430539609645</v>
      </c>
      <c r="R28" s="425">
        <v>466</v>
      </c>
      <c r="S28" s="423">
        <f t="shared" si="8"/>
        <v>0.08916953693073096</v>
      </c>
      <c r="T28" s="425">
        <v>0</v>
      </c>
      <c r="U28" s="423">
        <f t="shared" si="13"/>
        <v>0</v>
      </c>
      <c r="V28" s="425">
        <v>0</v>
      </c>
      <c r="W28" s="423">
        <f t="shared" si="9"/>
        <v>0</v>
      </c>
      <c r="X28" s="425">
        <v>0</v>
      </c>
      <c r="Y28" s="423">
        <f t="shared" si="10"/>
        <v>0</v>
      </c>
      <c r="Z28" s="425">
        <v>0</v>
      </c>
      <c r="AA28" s="423">
        <f t="shared" si="11"/>
        <v>0</v>
      </c>
      <c r="AB28" s="425">
        <v>0</v>
      </c>
      <c r="AC28" s="423">
        <f t="shared" si="12"/>
        <v>0</v>
      </c>
    </row>
    <row r="29" spans="1:29" s="13" customFormat="1" ht="18" customHeight="1">
      <c r="A29" s="414" t="s">
        <v>158</v>
      </c>
      <c r="B29" s="424">
        <v>75292</v>
      </c>
      <c r="C29" s="425">
        <v>4593</v>
      </c>
      <c r="D29" s="426">
        <f>C29/B29</f>
        <v>0.06100249694522659</v>
      </c>
      <c r="E29" s="427">
        <v>14987</v>
      </c>
      <c r="F29" s="423">
        <f>E29/B29</f>
        <v>0.19905169207883971</v>
      </c>
      <c r="G29" s="425">
        <v>11736</v>
      </c>
      <c r="H29" s="426">
        <f>G29/B29</f>
        <v>0.15587313393189184</v>
      </c>
      <c r="I29" s="427">
        <v>11391</v>
      </c>
      <c r="J29" s="423">
        <f>I29/B29</f>
        <v>0.15129097380863837</v>
      </c>
      <c r="K29" s="428">
        <f>(C29+E29+G29+I29)/B29</f>
        <v>0.5672182967645965</v>
      </c>
      <c r="L29" s="427">
        <v>6903</v>
      </c>
      <c r="M29" s="423">
        <f t="shared" si="5"/>
        <v>0.09168304733570631</v>
      </c>
      <c r="N29" s="425">
        <v>16265</v>
      </c>
      <c r="O29" s="426">
        <f t="shared" si="6"/>
        <v>0.21602560697019604</v>
      </c>
      <c r="P29" s="427">
        <v>4725</v>
      </c>
      <c r="Q29" s="423">
        <f t="shared" si="7"/>
        <v>0.062755671253254</v>
      </c>
      <c r="R29" s="425">
        <v>1761</v>
      </c>
      <c r="S29" s="423">
        <f t="shared" si="8"/>
        <v>0.023388939063911172</v>
      </c>
      <c r="T29" s="425">
        <v>1293</v>
      </c>
      <c r="U29" s="423">
        <f t="shared" si="13"/>
        <v>0.017173139244541252</v>
      </c>
      <c r="V29" s="425">
        <v>1638</v>
      </c>
      <c r="W29" s="423">
        <f t="shared" si="9"/>
        <v>0.02175529936779472</v>
      </c>
      <c r="X29" s="425">
        <v>0</v>
      </c>
      <c r="Y29" s="423">
        <f t="shared" si="10"/>
        <v>0</v>
      </c>
      <c r="Z29" s="425">
        <v>0</v>
      </c>
      <c r="AA29" s="423">
        <f t="shared" si="11"/>
        <v>0</v>
      </c>
      <c r="AB29" s="425">
        <v>0</v>
      </c>
      <c r="AC29" s="423">
        <f t="shared" si="12"/>
        <v>0</v>
      </c>
    </row>
    <row r="30" spans="1:29" s="13" customFormat="1" ht="18" customHeight="1">
      <c r="A30" s="414" t="s">
        <v>29</v>
      </c>
      <c r="B30" s="424">
        <v>82678</v>
      </c>
      <c r="C30" s="425">
        <v>2285</v>
      </c>
      <c r="D30" s="426">
        <f>D32</f>
        <v>0.025011761016151796</v>
      </c>
      <c r="E30" s="427">
        <v>13125</v>
      </c>
      <c r="F30" s="423">
        <f>E30/B30</f>
        <v>0.15874839739713104</v>
      </c>
      <c r="G30" s="425">
        <v>8636</v>
      </c>
      <c r="H30" s="426">
        <f>G30/B30</f>
        <v>0.10445342170831418</v>
      </c>
      <c r="I30" s="427">
        <v>15729</v>
      </c>
      <c r="J30" s="423">
        <f>I30/B30</f>
        <v>0.19024407944072183</v>
      </c>
      <c r="K30" s="428">
        <f>(C30+E30+G30+I30)/B30</f>
        <v>0.4810832385882581</v>
      </c>
      <c r="L30" s="427">
        <v>7646</v>
      </c>
      <c r="M30" s="423">
        <f t="shared" si="5"/>
        <v>0.09247925687607345</v>
      </c>
      <c r="N30" s="425">
        <v>18948</v>
      </c>
      <c r="O30" s="426">
        <f t="shared" si="6"/>
        <v>0.2291782578194925</v>
      </c>
      <c r="P30" s="427">
        <v>11739</v>
      </c>
      <c r="Q30" s="423">
        <f t="shared" si="7"/>
        <v>0.141984566631994</v>
      </c>
      <c r="R30" s="425">
        <v>3010</v>
      </c>
      <c r="S30" s="423">
        <f t="shared" si="8"/>
        <v>0.03640629913640872</v>
      </c>
      <c r="T30" s="425">
        <v>1560</v>
      </c>
      <c r="U30" s="423">
        <f t="shared" si="13"/>
        <v>0.018868380947773288</v>
      </c>
      <c r="V30" s="425">
        <v>0</v>
      </c>
      <c r="W30" s="423">
        <f t="shared" si="9"/>
        <v>0</v>
      </c>
      <c r="X30" s="425">
        <v>0</v>
      </c>
      <c r="Y30" s="423">
        <f t="shared" si="10"/>
        <v>0</v>
      </c>
      <c r="Z30" s="425">
        <v>0</v>
      </c>
      <c r="AA30" s="423">
        <f t="shared" si="11"/>
        <v>0</v>
      </c>
      <c r="AB30" s="425">
        <v>0</v>
      </c>
      <c r="AC30" s="423">
        <f t="shared" si="12"/>
        <v>0</v>
      </c>
    </row>
    <row r="31" spans="1:29" s="13" customFormat="1" ht="18" customHeight="1">
      <c r="A31" s="414" t="s">
        <v>7</v>
      </c>
      <c r="B31" s="424">
        <v>53296</v>
      </c>
      <c r="C31" s="425">
        <v>2188</v>
      </c>
      <c r="D31" s="426">
        <f aca="true" t="shared" si="14" ref="D31:D46">C31/B31</f>
        <v>0.04105373761633143</v>
      </c>
      <c r="E31" s="427">
        <v>9016</v>
      </c>
      <c r="F31" s="423">
        <f t="shared" si="1"/>
        <v>0.16916841789252476</v>
      </c>
      <c r="G31" s="425">
        <v>7372</v>
      </c>
      <c r="H31" s="426">
        <f t="shared" si="2"/>
        <v>0.13832182527769438</v>
      </c>
      <c r="I31" s="427">
        <v>9065</v>
      </c>
      <c r="J31" s="423">
        <f t="shared" si="3"/>
        <v>0.17008781146802762</v>
      </c>
      <c r="K31" s="428">
        <f t="shared" si="4"/>
        <v>0.5186317922545782</v>
      </c>
      <c r="L31" s="427">
        <v>5361</v>
      </c>
      <c r="M31" s="423">
        <f t="shared" si="5"/>
        <v>0.10058916241368958</v>
      </c>
      <c r="N31" s="425">
        <v>5524</v>
      </c>
      <c r="O31" s="426">
        <f t="shared" si="6"/>
        <v>0.10364755328730112</v>
      </c>
      <c r="P31" s="427">
        <v>6827</v>
      </c>
      <c r="Q31" s="423">
        <f t="shared" si="7"/>
        <v>0.1280959171419994</v>
      </c>
      <c r="R31" s="425">
        <v>5689</v>
      </c>
      <c r="S31" s="423">
        <f t="shared" si="8"/>
        <v>0.1067434704293005</v>
      </c>
      <c r="T31" s="425">
        <v>2254</v>
      </c>
      <c r="U31" s="423">
        <f t="shared" si="13"/>
        <v>0.04229210447313119</v>
      </c>
      <c r="V31" s="425">
        <v>0</v>
      </c>
      <c r="W31" s="423">
        <f t="shared" si="9"/>
        <v>0</v>
      </c>
      <c r="X31" s="425">
        <v>0</v>
      </c>
      <c r="Y31" s="423">
        <f t="shared" si="10"/>
        <v>0</v>
      </c>
      <c r="Z31" s="425">
        <v>0</v>
      </c>
      <c r="AA31" s="423">
        <f t="shared" si="11"/>
        <v>0</v>
      </c>
      <c r="AB31" s="425">
        <v>0</v>
      </c>
      <c r="AC31" s="423">
        <f t="shared" si="12"/>
        <v>0</v>
      </c>
    </row>
    <row r="32" spans="1:29" s="13" customFormat="1" ht="18" customHeight="1">
      <c r="A32" s="414" t="s">
        <v>30</v>
      </c>
      <c r="B32" s="424">
        <v>25508</v>
      </c>
      <c r="C32" s="425">
        <v>638</v>
      </c>
      <c r="D32" s="426">
        <f t="shared" si="14"/>
        <v>0.025011761016151796</v>
      </c>
      <c r="E32" s="427">
        <v>4349</v>
      </c>
      <c r="F32" s="423">
        <f t="shared" si="1"/>
        <v>0.17049553081386232</v>
      </c>
      <c r="G32" s="425">
        <v>4419</v>
      </c>
      <c r="H32" s="426">
        <f t="shared" si="2"/>
        <v>0.17323976791594795</v>
      </c>
      <c r="I32" s="427">
        <v>3776</v>
      </c>
      <c r="J32" s="423">
        <f t="shared" si="3"/>
        <v>0.14803198996393288</v>
      </c>
      <c r="K32" s="428">
        <f t="shared" si="4"/>
        <v>0.516779049709895</v>
      </c>
      <c r="L32" s="427">
        <v>3172</v>
      </c>
      <c r="M32" s="423">
        <f t="shared" si="5"/>
        <v>0.12435314411165124</v>
      </c>
      <c r="N32" s="425">
        <v>6359</v>
      </c>
      <c r="O32" s="426">
        <f t="shared" si="6"/>
        <v>0.24929433903089226</v>
      </c>
      <c r="P32" s="427">
        <v>3120</v>
      </c>
      <c r="Q32" s="423">
        <f t="shared" si="7"/>
        <v>0.12231456797867336</v>
      </c>
      <c r="R32" s="425">
        <v>492</v>
      </c>
      <c r="S32" s="423">
        <f t="shared" si="8"/>
        <v>0.019288066488944645</v>
      </c>
      <c r="T32" s="425">
        <v>0</v>
      </c>
      <c r="U32" s="423">
        <f t="shared" si="13"/>
        <v>0</v>
      </c>
      <c r="V32" s="425">
        <v>0</v>
      </c>
      <c r="W32" s="423">
        <f t="shared" si="9"/>
        <v>0</v>
      </c>
      <c r="X32" s="425">
        <v>0</v>
      </c>
      <c r="Y32" s="423">
        <f t="shared" si="10"/>
        <v>0</v>
      </c>
      <c r="Z32" s="425">
        <v>0</v>
      </c>
      <c r="AA32" s="423">
        <f t="shared" si="11"/>
        <v>0</v>
      </c>
      <c r="AB32" s="425">
        <v>0</v>
      </c>
      <c r="AC32" s="423">
        <f t="shared" si="12"/>
        <v>0</v>
      </c>
    </row>
    <row r="33" spans="1:29" s="13" customFormat="1" ht="18" customHeight="1">
      <c r="A33" s="414" t="s">
        <v>31</v>
      </c>
      <c r="B33" s="424">
        <v>16385</v>
      </c>
      <c r="C33" s="425">
        <v>247</v>
      </c>
      <c r="D33" s="426">
        <f t="shared" si="14"/>
        <v>0.01507476350320415</v>
      </c>
      <c r="E33" s="427">
        <v>2335</v>
      </c>
      <c r="F33" s="423">
        <f t="shared" si="1"/>
        <v>0.14250839182178823</v>
      </c>
      <c r="G33" s="425">
        <v>1580</v>
      </c>
      <c r="H33" s="426">
        <f t="shared" si="2"/>
        <v>0.09642966127555691</v>
      </c>
      <c r="I33" s="427">
        <v>3424</v>
      </c>
      <c r="J33" s="423">
        <f t="shared" si="3"/>
        <v>0.208971620384498</v>
      </c>
      <c r="K33" s="428">
        <f t="shared" si="4"/>
        <v>0.4629844369850473</v>
      </c>
      <c r="L33" s="427">
        <v>1629</v>
      </c>
      <c r="M33" s="423">
        <f t="shared" si="5"/>
        <v>0.09942020140372292</v>
      </c>
      <c r="N33" s="425">
        <v>3683</v>
      </c>
      <c r="O33" s="426">
        <f t="shared" si="6"/>
        <v>0.2247787610619469</v>
      </c>
      <c r="P33" s="427">
        <v>2507</v>
      </c>
      <c r="Q33" s="423">
        <f t="shared" si="7"/>
        <v>0.15300579798596278</v>
      </c>
      <c r="R33" s="425">
        <v>516</v>
      </c>
      <c r="S33" s="423">
        <f t="shared" si="8"/>
        <v>0.03149221849252365</v>
      </c>
      <c r="T33" s="425">
        <v>419</v>
      </c>
      <c r="U33" s="423">
        <f t="shared" si="13"/>
        <v>0.0255721696673787</v>
      </c>
      <c r="V33" s="425">
        <v>0</v>
      </c>
      <c r="W33" s="423">
        <f t="shared" si="9"/>
        <v>0</v>
      </c>
      <c r="X33" s="425">
        <v>0</v>
      </c>
      <c r="Y33" s="423">
        <f t="shared" si="10"/>
        <v>0</v>
      </c>
      <c r="Z33" s="425">
        <v>0</v>
      </c>
      <c r="AA33" s="423">
        <f t="shared" si="11"/>
        <v>0</v>
      </c>
      <c r="AB33" s="425">
        <v>0</v>
      </c>
      <c r="AC33" s="423">
        <f t="shared" si="12"/>
        <v>0</v>
      </c>
    </row>
    <row r="34" spans="1:29" s="13" customFormat="1" ht="18" customHeight="1">
      <c r="A34" s="414" t="s">
        <v>32</v>
      </c>
      <c r="B34" s="424">
        <v>29751</v>
      </c>
      <c r="C34" s="425">
        <v>1158</v>
      </c>
      <c r="D34" s="426">
        <f t="shared" si="14"/>
        <v>0.03892306140970051</v>
      </c>
      <c r="E34" s="427">
        <v>6148</v>
      </c>
      <c r="F34" s="423">
        <f t="shared" si="1"/>
        <v>0.20664851601626835</v>
      </c>
      <c r="G34" s="425">
        <v>4178</v>
      </c>
      <c r="H34" s="426">
        <f t="shared" si="2"/>
        <v>0.1404322543780041</v>
      </c>
      <c r="I34" s="427">
        <v>5451</v>
      </c>
      <c r="J34" s="423">
        <f t="shared" si="3"/>
        <v>0.18322073207623274</v>
      </c>
      <c r="K34" s="428">
        <f t="shared" si="4"/>
        <v>0.5692245638802057</v>
      </c>
      <c r="L34" s="427">
        <v>2526</v>
      </c>
      <c r="M34" s="423">
        <f t="shared" si="5"/>
        <v>0.0849047090854089</v>
      </c>
      <c r="N34" s="425">
        <v>2902</v>
      </c>
      <c r="O34" s="426">
        <f t="shared" si="6"/>
        <v>0.09754293973311821</v>
      </c>
      <c r="P34" s="427">
        <v>3552</v>
      </c>
      <c r="Q34" s="423">
        <f t="shared" si="7"/>
        <v>0.11939094484219018</v>
      </c>
      <c r="R34" s="425">
        <v>2727</v>
      </c>
      <c r="S34" s="423">
        <f t="shared" si="8"/>
        <v>0.09166078451144499</v>
      </c>
      <c r="T34" s="425">
        <v>1229</v>
      </c>
      <c r="U34" s="423">
        <f t="shared" si="13"/>
        <v>0.04130953581392222</v>
      </c>
      <c r="V34" s="425">
        <v>0</v>
      </c>
      <c r="W34" s="423">
        <f t="shared" si="9"/>
        <v>0</v>
      </c>
      <c r="X34" s="425">
        <v>0</v>
      </c>
      <c r="Y34" s="423">
        <f t="shared" si="10"/>
        <v>0</v>
      </c>
      <c r="Z34" s="425">
        <v>0</v>
      </c>
      <c r="AA34" s="423">
        <f t="shared" si="11"/>
        <v>0</v>
      </c>
      <c r="AB34" s="425">
        <v>0</v>
      </c>
      <c r="AC34" s="423">
        <f t="shared" si="12"/>
        <v>0</v>
      </c>
    </row>
    <row r="35" spans="1:29" s="13" customFormat="1" ht="18" customHeight="1">
      <c r="A35" s="414" t="s">
        <v>34</v>
      </c>
      <c r="B35" s="424">
        <v>26504</v>
      </c>
      <c r="C35" s="425">
        <v>849</v>
      </c>
      <c r="D35" s="426">
        <f t="shared" si="14"/>
        <v>0.03203290069423483</v>
      </c>
      <c r="E35" s="427">
        <v>4976</v>
      </c>
      <c r="F35" s="423">
        <f t="shared" si="1"/>
        <v>0.1877452460006037</v>
      </c>
      <c r="G35" s="425">
        <v>2713</v>
      </c>
      <c r="H35" s="426">
        <f t="shared" si="2"/>
        <v>0.10236190763658316</v>
      </c>
      <c r="I35" s="427">
        <v>5371</v>
      </c>
      <c r="J35" s="423">
        <f t="shared" si="3"/>
        <v>0.20264865680651978</v>
      </c>
      <c r="K35" s="428">
        <f t="shared" si="4"/>
        <v>0.5247887111379415</v>
      </c>
      <c r="L35" s="427">
        <v>2191</v>
      </c>
      <c r="M35" s="423">
        <f t="shared" si="5"/>
        <v>0.0826667672804105</v>
      </c>
      <c r="N35" s="425">
        <v>2654</v>
      </c>
      <c r="O35" s="426">
        <f t="shared" si="6"/>
        <v>0.1001358285541805</v>
      </c>
      <c r="P35" s="427">
        <v>3541</v>
      </c>
      <c r="Q35" s="423">
        <f t="shared" si="7"/>
        <v>0.1336024750980984</v>
      </c>
      <c r="R35" s="425">
        <v>2220</v>
      </c>
      <c r="S35" s="423">
        <f t="shared" si="8"/>
        <v>0.08376094174464231</v>
      </c>
      <c r="T35" s="425">
        <v>1989</v>
      </c>
      <c r="U35" s="423">
        <f t="shared" si="13"/>
        <v>0.07504527618472684</v>
      </c>
      <c r="V35" s="425">
        <v>0</v>
      </c>
      <c r="W35" s="423">
        <f t="shared" si="9"/>
        <v>0</v>
      </c>
      <c r="X35" s="425">
        <v>0</v>
      </c>
      <c r="Y35" s="423">
        <f t="shared" si="10"/>
        <v>0</v>
      </c>
      <c r="Z35" s="425">
        <v>0</v>
      </c>
      <c r="AA35" s="423">
        <f t="shared" si="11"/>
        <v>0</v>
      </c>
      <c r="AB35" s="425">
        <v>0</v>
      </c>
      <c r="AC35" s="423">
        <f t="shared" si="12"/>
        <v>0</v>
      </c>
    </row>
    <row r="36" spans="1:29" s="13" customFormat="1" ht="18" customHeight="1">
      <c r="A36" s="414" t="s">
        <v>33</v>
      </c>
      <c r="B36" s="424">
        <v>14993</v>
      </c>
      <c r="C36" s="425">
        <v>562</v>
      </c>
      <c r="D36" s="426">
        <f>C36/B36</f>
        <v>0.03748415927432802</v>
      </c>
      <c r="E36" s="427">
        <v>2590</v>
      </c>
      <c r="F36" s="423">
        <f>E36/B36</f>
        <v>0.17274728206496365</v>
      </c>
      <c r="G36" s="425">
        <v>1745</v>
      </c>
      <c r="H36" s="426">
        <f>G36/B36</f>
        <v>0.11638764756886547</v>
      </c>
      <c r="I36" s="427">
        <v>2967</v>
      </c>
      <c r="J36" s="423">
        <f>I36/B36</f>
        <v>0.19789234976322284</v>
      </c>
      <c r="K36" s="428">
        <f>(C36+E36+G36+I36)/B36</f>
        <v>0.52451143867138</v>
      </c>
      <c r="L36" s="427">
        <v>1296</v>
      </c>
      <c r="M36" s="423">
        <f t="shared" si="5"/>
        <v>0.0864403388247849</v>
      </c>
      <c r="N36" s="425">
        <v>3316</v>
      </c>
      <c r="O36" s="426">
        <f t="shared" si="6"/>
        <v>0.22116987927699594</v>
      </c>
      <c r="P36" s="427">
        <v>2516</v>
      </c>
      <c r="Q36" s="423">
        <f t="shared" si="7"/>
        <v>0.1678116454345361</v>
      </c>
      <c r="R36" s="425">
        <v>0</v>
      </c>
      <c r="S36" s="423">
        <f t="shared" si="8"/>
        <v>0</v>
      </c>
      <c r="T36" s="425">
        <v>0</v>
      </c>
      <c r="U36" s="423">
        <f t="shared" si="13"/>
        <v>0</v>
      </c>
      <c r="V36" s="425">
        <v>0</v>
      </c>
      <c r="W36" s="423">
        <f t="shared" si="9"/>
        <v>0</v>
      </c>
      <c r="X36" s="425">
        <v>0</v>
      </c>
      <c r="Y36" s="423">
        <f t="shared" si="10"/>
        <v>0</v>
      </c>
      <c r="Z36" s="425">
        <v>0</v>
      </c>
      <c r="AA36" s="423">
        <f t="shared" si="11"/>
        <v>0</v>
      </c>
      <c r="AB36" s="425">
        <v>0</v>
      </c>
      <c r="AC36" s="423">
        <f t="shared" si="12"/>
        <v>0</v>
      </c>
    </row>
    <row r="37" spans="1:29" s="13" customFormat="1" ht="18" customHeight="1">
      <c r="A37" s="414" t="s">
        <v>6</v>
      </c>
      <c r="B37" s="424">
        <v>25937</v>
      </c>
      <c r="C37" s="425">
        <v>946</v>
      </c>
      <c r="D37" s="426">
        <f>C37/B37</f>
        <v>0.03647299225045302</v>
      </c>
      <c r="E37" s="427">
        <v>5072</v>
      </c>
      <c r="F37" s="423">
        <f>E37/B37</f>
        <v>0.19555075760496587</v>
      </c>
      <c r="G37" s="425">
        <v>2906</v>
      </c>
      <c r="H37" s="426">
        <f>G37/B37</f>
        <v>0.11204071403786096</v>
      </c>
      <c r="I37" s="427">
        <v>5034</v>
      </c>
      <c r="J37" s="423">
        <f>I37/B37</f>
        <v>0.19408566912133246</v>
      </c>
      <c r="K37" s="428">
        <f>(C37+E37+G37+I37)/B37</f>
        <v>0.5381501330146123</v>
      </c>
      <c r="L37" s="427">
        <v>2153</v>
      </c>
      <c r="M37" s="423">
        <f t="shared" si="5"/>
        <v>0.0830088290858619</v>
      </c>
      <c r="N37" s="425">
        <v>2516</v>
      </c>
      <c r="O37" s="426">
        <f t="shared" si="6"/>
        <v>0.09700427960057062</v>
      </c>
      <c r="P37" s="427">
        <v>3644</v>
      </c>
      <c r="Q37" s="423">
        <f t="shared" si="7"/>
        <v>0.1404942745884258</v>
      </c>
      <c r="R37" s="425">
        <v>3227</v>
      </c>
      <c r="S37" s="423">
        <f t="shared" si="8"/>
        <v>0.12441685622855381</v>
      </c>
      <c r="T37" s="425">
        <v>1250</v>
      </c>
      <c r="U37" s="423">
        <f t="shared" si="13"/>
        <v>0.04819370011952038</v>
      </c>
      <c r="V37" s="425">
        <v>0</v>
      </c>
      <c r="W37" s="423">
        <f t="shared" si="9"/>
        <v>0</v>
      </c>
      <c r="X37" s="425">
        <v>0</v>
      </c>
      <c r="Y37" s="423">
        <f t="shared" si="10"/>
        <v>0</v>
      </c>
      <c r="Z37" s="425">
        <v>0</v>
      </c>
      <c r="AA37" s="423">
        <f t="shared" si="11"/>
        <v>0</v>
      </c>
      <c r="AB37" s="425">
        <v>0</v>
      </c>
      <c r="AC37" s="423">
        <f t="shared" si="12"/>
        <v>0</v>
      </c>
    </row>
    <row r="38" spans="1:29" s="13" customFormat="1" ht="18" customHeight="1">
      <c r="A38" s="414" t="s">
        <v>35</v>
      </c>
      <c r="B38" s="424">
        <v>26455</v>
      </c>
      <c r="C38" s="425">
        <v>514</v>
      </c>
      <c r="D38" s="426">
        <f t="shared" si="14"/>
        <v>0.01942921942921943</v>
      </c>
      <c r="E38" s="427">
        <v>4195</v>
      </c>
      <c r="F38" s="423">
        <f t="shared" si="1"/>
        <v>0.15857115857115858</v>
      </c>
      <c r="G38" s="425">
        <v>2360</v>
      </c>
      <c r="H38" s="426">
        <f t="shared" si="2"/>
        <v>0.0892080892080892</v>
      </c>
      <c r="I38" s="427">
        <v>5605</v>
      </c>
      <c r="J38" s="423">
        <f t="shared" si="3"/>
        <v>0.21186921186921187</v>
      </c>
      <c r="K38" s="428">
        <f t="shared" si="4"/>
        <v>0.47907767907767906</v>
      </c>
      <c r="L38" s="427">
        <v>2425</v>
      </c>
      <c r="M38" s="423">
        <f t="shared" si="5"/>
        <v>0.09166509166509167</v>
      </c>
      <c r="N38" s="425">
        <v>2087</v>
      </c>
      <c r="O38" s="426">
        <f t="shared" si="6"/>
        <v>0.07888867888867888</v>
      </c>
      <c r="P38" s="427">
        <v>3908</v>
      </c>
      <c r="Q38" s="423">
        <f t="shared" si="7"/>
        <v>0.14772254772254773</v>
      </c>
      <c r="R38" s="425">
        <v>4033</v>
      </c>
      <c r="S38" s="423">
        <f t="shared" si="8"/>
        <v>0.15244755244755245</v>
      </c>
      <c r="T38" s="425">
        <v>1328</v>
      </c>
      <c r="U38" s="423">
        <f t="shared" si="13"/>
        <v>0.0501984501984502</v>
      </c>
      <c r="V38" s="425">
        <v>0</v>
      </c>
      <c r="W38" s="423">
        <f t="shared" si="9"/>
        <v>0</v>
      </c>
      <c r="X38" s="425">
        <v>0</v>
      </c>
      <c r="Y38" s="423">
        <f t="shared" si="10"/>
        <v>0</v>
      </c>
      <c r="Z38" s="425">
        <v>0</v>
      </c>
      <c r="AA38" s="423">
        <f t="shared" si="11"/>
        <v>0</v>
      </c>
      <c r="AB38" s="425">
        <v>0</v>
      </c>
      <c r="AC38" s="423">
        <f t="shared" si="12"/>
        <v>0</v>
      </c>
    </row>
    <row r="39" spans="1:29" s="13" customFormat="1" ht="18" customHeight="1">
      <c r="A39" s="414" t="s">
        <v>36</v>
      </c>
      <c r="B39" s="424">
        <v>12202</v>
      </c>
      <c r="C39" s="425">
        <v>273</v>
      </c>
      <c r="D39" s="426">
        <f t="shared" si="14"/>
        <v>0.022373381412883135</v>
      </c>
      <c r="E39" s="427">
        <v>1908</v>
      </c>
      <c r="F39" s="423">
        <f t="shared" si="1"/>
        <v>0.15636780855597443</v>
      </c>
      <c r="G39" s="425">
        <v>1158</v>
      </c>
      <c r="H39" s="426">
        <f t="shared" si="2"/>
        <v>0.0949024750040977</v>
      </c>
      <c r="I39" s="427">
        <v>2338</v>
      </c>
      <c r="J39" s="423">
        <f t="shared" si="3"/>
        <v>0.19160793312571708</v>
      </c>
      <c r="K39" s="428">
        <f t="shared" si="4"/>
        <v>0.46525159809867234</v>
      </c>
      <c r="L39" s="427">
        <v>1075</v>
      </c>
      <c r="M39" s="423">
        <f t="shared" si="5"/>
        <v>0.08810031142435666</v>
      </c>
      <c r="N39" s="425">
        <v>1100</v>
      </c>
      <c r="O39" s="426">
        <f t="shared" si="6"/>
        <v>0.09014915587608589</v>
      </c>
      <c r="P39" s="427">
        <v>1825</v>
      </c>
      <c r="Q39" s="423">
        <f t="shared" si="7"/>
        <v>0.1495656449762334</v>
      </c>
      <c r="R39" s="425">
        <v>1724</v>
      </c>
      <c r="S39" s="423">
        <f t="shared" si="8"/>
        <v>0.14128831339124734</v>
      </c>
      <c r="T39" s="425">
        <v>801</v>
      </c>
      <c r="U39" s="423">
        <f t="shared" si="13"/>
        <v>0.06564497623340436</v>
      </c>
      <c r="V39" s="425">
        <v>0</v>
      </c>
      <c r="W39" s="423">
        <f t="shared" si="9"/>
        <v>0</v>
      </c>
      <c r="X39" s="425">
        <v>0</v>
      </c>
      <c r="Y39" s="423">
        <f t="shared" si="10"/>
        <v>0</v>
      </c>
      <c r="Z39" s="425">
        <v>0</v>
      </c>
      <c r="AA39" s="423">
        <f t="shared" si="11"/>
        <v>0</v>
      </c>
      <c r="AB39" s="425">
        <v>0</v>
      </c>
      <c r="AC39" s="423">
        <f t="shared" si="12"/>
        <v>0</v>
      </c>
    </row>
    <row r="40" spans="1:29" s="13" customFormat="1" ht="18" customHeight="1">
      <c r="A40" s="414" t="s">
        <v>20</v>
      </c>
      <c r="B40" s="424">
        <v>4052</v>
      </c>
      <c r="C40" s="425">
        <v>34</v>
      </c>
      <c r="D40" s="426">
        <f>C40/B40</f>
        <v>0.00839091806515301</v>
      </c>
      <c r="E40" s="427">
        <v>666</v>
      </c>
      <c r="F40" s="423">
        <f>E40/B40</f>
        <v>0.16436327739387957</v>
      </c>
      <c r="G40" s="425">
        <v>345</v>
      </c>
      <c r="H40" s="426">
        <f>G40/B40</f>
        <v>0.0851431391905232</v>
      </c>
      <c r="I40" s="427">
        <v>382</v>
      </c>
      <c r="J40" s="423">
        <f>I40/B40</f>
        <v>0.09427443237907206</v>
      </c>
      <c r="K40" s="428">
        <f>(C40+E40+G40+I40)/B40</f>
        <v>0.35217176702862785</v>
      </c>
      <c r="L40" s="427">
        <v>1009</v>
      </c>
      <c r="M40" s="423">
        <f t="shared" si="5"/>
        <v>0.24901283316880554</v>
      </c>
      <c r="N40" s="425">
        <v>418</v>
      </c>
      <c r="O40" s="426">
        <f t="shared" si="6"/>
        <v>0.1031589338598223</v>
      </c>
      <c r="P40" s="427">
        <v>498</v>
      </c>
      <c r="Q40" s="423">
        <f t="shared" si="7"/>
        <v>0.12290227048371175</v>
      </c>
      <c r="R40" s="425">
        <v>516</v>
      </c>
      <c r="S40" s="423">
        <f t="shared" si="8"/>
        <v>0.12734452122408688</v>
      </c>
      <c r="T40" s="425">
        <v>184</v>
      </c>
      <c r="U40" s="423">
        <f t="shared" si="13"/>
        <v>0.045409674234945706</v>
      </c>
      <c r="V40" s="425">
        <v>0</v>
      </c>
      <c r="W40" s="423">
        <f t="shared" si="9"/>
        <v>0</v>
      </c>
      <c r="X40" s="425">
        <v>0</v>
      </c>
      <c r="Y40" s="423">
        <f t="shared" si="10"/>
        <v>0</v>
      </c>
      <c r="Z40" s="425">
        <v>0</v>
      </c>
      <c r="AA40" s="423">
        <f t="shared" si="11"/>
        <v>0</v>
      </c>
      <c r="AB40" s="425">
        <v>0</v>
      </c>
      <c r="AC40" s="423">
        <f t="shared" si="12"/>
        <v>0</v>
      </c>
    </row>
    <row r="41" spans="1:29" s="13" customFormat="1" ht="18" customHeight="1">
      <c r="A41" s="414" t="s">
        <v>19</v>
      </c>
      <c r="B41" s="424">
        <v>2909</v>
      </c>
      <c r="C41" s="425">
        <v>28</v>
      </c>
      <c r="D41" s="426">
        <f t="shared" si="14"/>
        <v>0.009625300790649707</v>
      </c>
      <c r="E41" s="427">
        <v>445</v>
      </c>
      <c r="F41" s="423">
        <f t="shared" si="1"/>
        <v>0.15297353042282572</v>
      </c>
      <c r="G41" s="425">
        <v>254</v>
      </c>
      <c r="H41" s="426">
        <f t="shared" si="2"/>
        <v>0.08731522860089377</v>
      </c>
      <c r="I41" s="427">
        <v>690</v>
      </c>
      <c r="J41" s="423">
        <f t="shared" si="3"/>
        <v>0.23719491234101064</v>
      </c>
      <c r="K41" s="428">
        <f t="shared" si="4"/>
        <v>0.48710897215537985</v>
      </c>
      <c r="L41" s="427">
        <v>290</v>
      </c>
      <c r="M41" s="423">
        <f t="shared" si="5"/>
        <v>0.09969061533172911</v>
      </c>
      <c r="N41" s="425">
        <v>308</v>
      </c>
      <c r="O41" s="426">
        <f t="shared" si="6"/>
        <v>0.10587830869714679</v>
      </c>
      <c r="P41" s="427">
        <v>375</v>
      </c>
      <c r="Q41" s="423">
        <f t="shared" si="7"/>
        <v>0.12891027844620145</v>
      </c>
      <c r="R41" s="425">
        <v>370</v>
      </c>
      <c r="S41" s="423">
        <f t="shared" si="8"/>
        <v>0.1271914747335854</v>
      </c>
      <c r="T41" s="425">
        <v>149</v>
      </c>
      <c r="U41" s="423">
        <f t="shared" si="13"/>
        <v>0.051220350635957375</v>
      </c>
      <c r="V41" s="425">
        <v>0</v>
      </c>
      <c r="W41" s="423">
        <f t="shared" si="9"/>
        <v>0</v>
      </c>
      <c r="X41" s="425">
        <v>0</v>
      </c>
      <c r="Y41" s="423">
        <f t="shared" si="10"/>
        <v>0</v>
      </c>
      <c r="Z41" s="425">
        <v>0</v>
      </c>
      <c r="AA41" s="423">
        <f t="shared" si="11"/>
        <v>0</v>
      </c>
      <c r="AB41" s="425">
        <v>0</v>
      </c>
      <c r="AC41" s="423">
        <f t="shared" si="12"/>
        <v>0</v>
      </c>
    </row>
    <row r="42" spans="1:29" s="13" customFormat="1" ht="18" customHeight="1">
      <c r="A42" s="414" t="s">
        <v>37</v>
      </c>
      <c r="B42" s="424">
        <v>1908</v>
      </c>
      <c r="C42" s="425">
        <v>9</v>
      </c>
      <c r="D42" s="426">
        <f>C42/B42</f>
        <v>0.0047169811320754715</v>
      </c>
      <c r="E42" s="427">
        <v>308</v>
      </c>
      <c r="F42" s="423">
        <f>E42/B42</f>
        <v>0.16142557651991615</v>
      </c>
      <c r="G42" s="425">
        <v>189</v>
      </c>
      <c r="H42" s="426">
        <f>G42/B42</f>
        <v>0.09905660377358491</v>
      </c>
      <c r="I42" s="427">
        <v>680</v>
      </c>
      <c r="J42" s="423">
        <f>I42/B42</f>
        <v>0.35639412997903563</v>
      </c>
      <c r="K42" s="428">
        <f>(C42+E42+G42+I42)/B42</f>
        <v>0.6215932914046122</v>
      </c>
      <c r="L42" s="427">
        <v>217</v>
      </c>
      <c r="M42" s="423">
        <f t="shared" si="5"/>
        <v>0.11373165618448637</v>
      </c>
      <c r="N42" s="425">
        <v>232</v>
      </c>
      <c r="O42" s="426">
        <f t="shared" si="6"/>
        <v>0.12159329140461216</v>
      </c>
      <c r="P42" s="427">
        <v>217</v>
      </c>
      <c r="Q42" s="423">
        <f t="shared" si="7"/>
        <v>0.11373165618448637</v>
      </c>
      <c r="R42" s="425">
        <v>53</v>
      </c>
      <c r="S42" s="423">
        <f t="shared" si="8"/>
        <v>0.027777777777777776</v>
      </c>
      <c r="T42" s="425">
        <v>0</v>
      </c>
      <c r="U42" s="423">
        <f t="shared" si="13"/>
        <v>0</v>
      </c>
      <c r="V42" s="425">
        <v>0</v>
      </c>
      <c r="W42" s="423">
        <f t="shared" si="9"/>
        <v>0</v>
      </c>
      <c r="X42" s="425">
        <v>0</v>
      </c>
      <c r="Y42" s="423">
        <f t="shared" si="10"/>
        <v>0</v>
      </c>
      <c r="Z42" s="425">
        <v>0</v>
      </c>
      <c r="AA42" s="423">
        <f t="shared" si="11"/>
        <v>0</v>
      </c>
      <c r="AB42" s="425">
        <v>0</v>
      </c>
      <c r="AC42" s="423">
        <f t="shared" si="12"/>
        <v>0</v>
      </c>
    </row>
    <row r="43" spans="1:29" s="13" customFormat="1" ht="18" customHeight="1">
      <c r="A43" s="414" t="s">
        <v>11</v>
      </c>
      <c r="B43" s="424">
        <v>112587</v>
      </c>
      <c r="C43" s="425">
        <v>6399</v>
      </c>
      <c r="D43" s="426">
        <f t="shared" si="14"/>
        <v>0.05683604679048203</v>
      </c>
      <c r="E43" s="427">
        <v>22260</v>
      </c>
      <c r="F43" s="423">
        <f t="shared" si="1"/>
        <v>0.19771376801939833</v>
      </c>
      <c r="G43" s="425">
        <v>16343</v>
      </c>
      <c r="H43" s="426">
        <f t="shared" si="2"/>
        <v>0.14515885492996528</v>
      </c>
      <c r="I43" s="427">
        <v>17664</v>
      </c>
      <c r="J43" s="423">
        <f t="shared" si="3"/>
        <v>0.15689200351727997</v>
      </c>
      <c r="K43" s="428">
        <f t="shared" si="4"/>
        <v>0.5566006732571256</v>
      </c>
      <c r="L43" s="427">
        <v>9426</v>
      </c>
      <c r="M43" s="423">
        <f t="shared" si="5"/>
        <v>0.0837219217138746</v>
      </c>
      <c r="N43" s="425">
        <v>12109</v>
      </c>
      <c r="O43" s="426">
        <f t="shared" si="6"/>
        <v>0.10755238171369697</v>
      </c>
      <c r="P43" s="427">
        <v>12602</v>
      </c>
      <c r="Q43" s="423">
        <f t="shared" si="7"/>
        <v>0.11193121763613917</v>
      </c>
      <c r="R43" s="425">
        <v>10101</v>
      </c>
      <c r="S43" s="423">
        <f t="shared" si="8"/>
        <v>0.08971728529936848</v>
      </c>
      <c r="T43" s="425">
        <v>2401</v>
      </c>
      <c r="U43" s="423">
        <f t="shared" si="13"/>
        <v>0.021325730324104914</v>
      </c>
      <c r="V43" s="425">
        <v>3282</v>
      </c>
      <c r="W43" s="423">
        <f t="shared" si="9"/>
        <v>0.029150790055690268</v>
      </c>
      <c r="X43" s="425">
        <v>0</v>
      </c>
      <c r="Y43" s="423">
        <f t="shared" si="10"/>
        <v>0</v>
      </c>
      <c r="Z43" s="425">
        <v>0</v>
      </c>
      <c r="AA43" s="423">
        <f t="shared" si="11"/>
        <v>0</v>
      </c>
      <c r="AB43" s="425">
        <v>0</v>
      </c>
      <c r="AC43" s="423">
        <f t="shared" si="12"/>
        <v>0</v>
      </c>
    </row>
    <row r="44" spans="1:29" s="13" customFormat="1" ht="18" customHeight="1">
      <c r="A44" s="414" t="s">
        <v>38</v>
      </c>
      <c r="B44" s="424">
        <v>61575</v>
      </c>
      <c r="C44" s="425"/>
      <c r="D44" s="426">
        <f t="shared" si="14"/>
        <v>0</v>
      </c>
      <c r="E44" s="427"/>
      <c r="F44" s="423">
        <f t="shared" si="1"/>
        <v>0</v>
      </c>
      <c r="G44" s="425"/>
      <c r="H44" s="426">
        <f t="shared" si="2"/>
        <v>0</v>
      </c>
      <c r="I44" s="427"/>
      <c r="J44" s="423">
        <f t="shared" si="3"/>
        <v>0</v>
      </c>
      <c r="K44" s="428">
        <f t="shared" si="4"/>
        <v>0</v>
      </c>
      <c r="L44" s="427"/>
      <c r="M44" s="423">
        <f t="shared" si="5"/>
        <v>0</v>
      </c>
      <c r="N44" s="425"/>
      <c r="O44" s="426">
        <f t="shared" si="6"/>
        <v>0</v>
      </c>
      <c r="P44" s="427"/>
      <c r="Q44" s="423">
        <f t="shared" si="7"/>
        <v>0</v>
      </c>
      <c r="R44" s="425"/>
      <c r="S44" s="423">
        <f t="shared" si="8"/>
        <v>0</v>
      </c>
      <c r="T44" s="425"/>
      <c r="U44" s="423">
        <f t="shared" si="13"/>
        <v>0</v>
      </c>
      <c r="V44" s="425"/>
      <c r="W44" s="423">
        <f t="shared" si="9"/>
        <v>0</v>
      </c>
      <c r="X44" s="425"/>
      <c r="Y44" s="423">
        <f t="shared" si="10"/>
        <v>0</v>
      </c>
      <c r="Z44" s="425"/>
      <c r="AA44" s="423">
        <f t="shared" si="11"/>
        <v>0</v>
      </c>
      <c r="AB44" s="425"/>
      <c r="AC44" s="423">
        <f t="shared" si="12"/>
        <v>0</v>
      </c>
    </row>
    <row r="45" spans="1:29" s="13" customFormat="1" ht="18" customHeight="1" thickBot="1">
      <c r="A45" s="416" t="s">
        <v>39</v>
      </c>
      <c r="B45" s="435">
        <v>15911</v>
      </c>
      <c r="C45" s="436">
        <v>439</v>
      </c>
      <c r="D45" s="437">
        <f>C45/B45</f>
        <v>0.027590974797310038</v>
      </c>
      <c r="E45" s="438">
        <v>2934</v>
      </c>
      <c r="F45" s="439">
        <f>E45/B45</f>
        <v>0.1844007290553705</v>
      </c>
      <c r="G45" s="436">
        <v>1803</v>
      </c>
      <c r="H45" s="437">
        <f>G45/B45</f>
        <v>0.11331783043177676</v>
      </c>
      <c r="I45" s="438">
        <v>2969</v>
      </c>
      <c r="J45" s="439">
        <f>I45/B45</f>
        <v>0.1866004650870467</v>
      </c>
      <c r="K45" s="440">
        <f>(C45+E45+G45+I45)/B45</f>
        <v>0.5119099993715039</v>
      </c>
      <c r="L45" s="438">
        <v>1499</v>
      </c>
      <c r="M45" s="439">
        <f t="shared" si="5"/>
        <v>0.09421155175664635</v>
      </c>
      <c r="N45" s="436">
        <v>1786</v>
      </c>
      <c r="O45" s="437">
        <f t="shared" si="6"/>
        <v>0.11224938721639117</v>
      </c>
      <c r="P45" s="438">
        <v>2105</v>
      </c>
      <c r="Q45" s="439">
        <f t="shared" si="7"/>
        <v>0.13229840990509711</v>
      </c>
      <c r="R45" s="436">
        <v>1658</v>
      </c>
      <c r="S45" s="439">
        <f t="shared" si="8"/>
        <v>0.1042046383005468</v>
      </c>
      <c r="T45" s="436">
        <v>718</v>
      </c>
      <c r="U45" s="439">
        <f t="shared" si="13"/>
        <v>0.045126013449814595</v>
      </c>
      <c r="V45" s="436">
        <v>0</v>
      </c>
      <c r="W45" s="439">
        <f t="shared" si="9"/>
        <v>0</v>
      </c>
      <c r="X45" s="436">
        <v>0</v>
      </c>
      <c r="Y45" s="439">
        <f t="shared" si="10"/>
        <v>0</v>
      </c>
      <c r="Z45" s="436">
        <v>0</v>
      </c>
      <c r="AA45" s="439">
        <f t="shared" si="11"/>
        <v>0</v>
      </c>
      <c r="AB45" s="436">
        <v>0</v>
      </c>
      <c r="AC45" s="439">
        <f t="shared" si="12"/>
        <v>0</v>
      </c>
    </row>
    <row r="46" spans="1:29" s="453" customFormat="1" ht="24" customHeight="1" thickBot="1">
      <c r="A46" s="442" t="s">
        <v>42</v>
      </c>
      <c r="B46" s="443">
        <f>SUM(B5:B45)</f>
        <v>1907127</v>
      </c>
      <c r="C46" s="444">
        <f>SUM(C5:C45)</f>
        <v>100974</v>
      </c>
      <c r="D46" s="445">
        <f t="shared" si="14"/>
        <v>0.05294560876124139</v>
      </c>
      <c r="E46" s="446">
        <f>SUM(E5:E45)</f>
        <v>351684</v>
      </c>
      <c r="F46" s="447">
        <f t="shared" si="1"/>
        <v>0.18440512876174475</v>
      </c>
      <c r="G46" s="444">
        <f>SUM(G5:G45)</f>
        <v>246291</v>
      </c>
      <c r="H46" s="445">
        <f t="shared" si="2"/>
        <v>0.12914242208306</v>
      </c>
      <c r="I46" s="446">
        <f>SUM(I5:I45)</f>
        <v>327166</v>
      </c>
      <c r="J46" s="447">
        <f t="shared" si="3"/>
        <v>0.17154914171945548</v>
      </c>
      <c r="K46" s="448">
        <f t="shared" si="4"/>
        <v>0.5380423013255017</v>
      </c>
      <c r="L46" s="446">
        <f>SUM(L5:L45)</f>
        <v>193414</v>
      </c>
      <c r="M46" s="447">
        <f t="shared" si="5"/>
        <v>0.10141642376202528</v>
      </c>
      <c r="N46" s="444">
        <f>SUM(N5:N45)</f>
        <v>218870</v>
      </c>
      <c r="O46" s="449">
        <f t="shared" si="6"/>
        <v>0.11476425009975738</v>
      </c>
      <c r="P46" s="446">
        <f>SUM(P5:P45)</f>
        <v>190370</v>
      </c>
      <c r="Q46" s="450">
        <f t="shared" si="7"/>
        <v>0.09982030562201678</v>
      </c>
      <c r="R46" s="444">
        <f>SUM(R5:R45)</f>
        <v>134478</v>
      </c>
      <c r="S46" s="451">
        <f t="shared" si="8"/>
        <v>0.0705133952799158</v>
      </c>
      <c r="T46" s="444">
        <f>SUM(T5:T45)</f>
        <v>49979</v>
      </c>
      <c r="U46" s="452">
        <f t="shared" si="13"/>
        <v>0.02620643512466658</v>
      </c>
      <c r="V46" s="444">
        <f>SUM(V5:V45)</f>
        <v>20426</v>
      </c>
      <c r="W46" s="452">
        <f t="shared" si="9"/>
        <v>0.01071035122464314</v>
      </c>
      <c r="X46" s="444">
        <f>SUM(X5:X45)</f>
        <v>2987</v>
      </c>
      <c r="Y46" s="452">
        <f t="shared" si="10"/>
        <v>0.0015662302510530237</v>
      </c>
      <c r="Z46" s="444">
        <f>SUM(Z5:Z45)</f>
        <v>2422</v>
      </c>
      <c r="AA46" s="452">
        <f t="shared" si="11"/>
        <v>0.0012699731061434293</v>
      </c>
      <c r="AB46" s="444">
        <f>SUM(AB5:AB45)</f>
        <v>877</v>
      </c>
      <c r="AC46" s="452">
        <f t="shared" si="12"/>
        <v>0.0004598540107711757</v>
      </c>
    </row>
    <row r="47" spans="2:17" ht="18.75">
      <c r="B47" s="1"/>
      <c r="C47" s="412" t="s">
        <v>302</v>
      </c>
      <c r="D47" s="1"/>
      <c r="E47" s="1"/>
      <c r="F47" s="1"/>
      <c r="G47" s="3"/>
      <c r="H47" s="1"/>
      <c r="I47" s="412" t="s">
        <v>300</v>
      </c>
      <c r="J47" s="1"/>
      <c r="K47" s="1"/>
      <c r="L47" s="3"/>
      <c r="M47" s="1"/>
      <c r="N47" s="1"/>
      <c r="O47" s="1"/>
      <c r="P47" s="1"/>
      <c r="Q47" s="1"/>
    </row>
    <row r="48" spans="2:17" ht="18.75">
      <c r="B48" s="1"/>
      <c r="C48" s="1"/>
      <c r="D48" s="1"/>
      <c r="E48" s="1"/>
      <c r="F48" s="1"/>
      <c r="G48" s="3"/>
      <c r="H48" s="1"/>
      <c r="I48" s="1"/>
      <c r="J48" s="1"/>
      <c r="K48" s="1"/>
      <c r="L48" s="3"/>
      <c r="M48" s="1"/>
      <c r="N48" s="1"/>
      <c r="O48" s="1"/>
      <c r="P48" s="1"/>
      <c r="Q48" s="1"/>
    </row>
    <row r="49" spans="2:17" ht="18.75">
      <c r="B49" s="1"/>
      <c r="C49" s="1"/>
      <c r="D49" s="1"/>
      <c r="E49" s="1"/>
      <c r="F49" s="1"/>
      <c r="G49" s="3"/>
      <c r="H49" s="1"/>
      <c r="I49" s="1"/>
      <c r="J49" s="1"/>
      <c r="K49" s="1"/>
      <c r="L49" s="3"/>
      <c r="M49" s="1"/>
      <c r="N49" s="1"/>
      <c r="O49" s="1"/>
      <c r="P49" s="1"/>
      <c r="Q49" s="1"/>
    </row>
    <row r="50" spans="2:17" ht="18.75">
      <c r="B50" s="1"/>
      <c r="C50" s="1"/>
      <c r="D50" s="1"/>
      <c r="E50" s="1"/>
      <c r="F50" s="1"/>
      <c r="G50" s="3"/>
      <c r="H50" s="1"/>
      <c r="I50" s="1"/>
      <c r="J50" s="1"/>
      <c r="K50" s="1"/>
      <c r="L50" s="3"/>
      <c r="M50" s="1"/>
      <c r="N50" s="1"/>
      <c r="O50" s="1"/>
      <c r="P50" s="1"/>
      <c r="Q50" s="1"/>
    </row>
    <row r="51" spans="2:17" ht="18.75">
      <c r="B51" s="1"/>
      <c r="C51" s="1"/>
      <c r="D51" s="1"/>
      <c r="E51" s="1"/>
      <c r="F51" s="1"/>
      <c r="G51" s="3"/>
      <c r="H51" s="1"/>
      <c r="I51" s="1"/>
      <c r="J51" s="1"/>
      <c r="K51" s="1"/>
      <c r="L51" s="3"/>
      <c r="M51" s="1"/>
      <c r="N51" s="1"/>
      <c r="O51" s="1"/>
      <c r="P51" s="1"/>
      <c r="Q51" s="1"/>
    </row>
    <row r="52" spans="2:17" ht="18.75">
      <c r="B52" s="1"/>
      <c r="C52" s="1"/>
      <c r="D52" s="1"/>
      <c r="E52" s="1"/>
      <c r="F52" s="1"/>
      <c r="G52" s="3"/>
      <c r="H52" s="1"/>
      <c r="I52" s="1"/>
      <c r="J52" s="1"/>
      <c r="K52" s="1"/>
      <c r="L52" s="3"/>
      <c r="M52" s="1"/>
      <c r="N52" s="1"/>
      <c r="O52" s="1"/>
      <c r="P52" s="1"/>
      <c r="Q52" s="1"/>
    </row>
    <row r="53" spans="2:17" ht="18.75">
      <c r="B53" s="1"/>
      <c r="C53" s="1"/>
      <c r="D53" s="1"/>
      <c r="E53" s="1"/>
      <c r="F53" s="1"/>
      <c r="G53" s="3"/>
      <c r="H53" s="1"/>
      <c r="I53" s="1"/>
      <c r="J53" s="1"/>
      <c r="K53" s="1"/>
      <c r="L53" s="3"/>
      <c r="M53" s="1"/>
      <c r="N53" s="1"/>
      <c r="O53" s="1"/>
      <c r="P53" s="1"/>
      <c r="Q53" s="1"/>
    </row>
    <row r="54" spans="2:17" ht="18.75">
      <c r="B54" s="1"/>
      <c r="C54" s="1"/>
      <c r="D54" s="1"/>
      <c r="E54" s="1"/>
      <c r="F54" s="1"/>
      <c r="G54" s="3"/>
      <c r="H54" s="1"/>
      <c r="I54" s="1"/>
      <c r="J54" s="1"/>
      <c r="K54" s="1"/>
      <c r="L54" s="3"/>
      <c r="M54" s="1"/>
      <c r="N54" s="1"/>
      <c r="O54" s="1"/>
      <c r="P54" s="1"/>
      <c r="Q54" s="1"/>
    </row>
    <row r="55" spans="2:17" ht="18.75">
      <c r="B55" s="1"/>
      <c r="C55" s="1"/>
      <c r="D55" s="1"/>
      <c r="E55" s="1"/>
      <c r="F55" s="1"/>
      <c r="G55" s="3"/>
      <c r="H55" s="1"/>
      <c r="I55" s="1"/>
      <c r="J55" s="1"/>
      <c r="K55" s="1"/>
      <c r="L55" s="3"/>
      <c r="M55" s="1"/>
      <c r="N55" s="1"/>
      <c r="O55" s="1"/>
      <c r="P55" s="1"/>
      <c r="Q55" s="1"/>
    </row>
    <row r="56" spans="2:17" ht="18.75">
      <c r="B56" s="1"/>
      <c r="C56" s="1"/>
      <c r="D56" s="1"/>
      <c r="E56" s="1"/>
      <c r="F56" s="1"/>
      <c r="G56" s="3"/>
      <c r="H56" s="1"/>
      <c r="I56" s="1"/>
      <c r="J56" s="1"/>
      <c r="K56" s="1"/>
      <c r="L56" s="3"/>
      <c r="M56" s="1"/>
      <c r="N56" s="1"/>
      <c r="O56" s="1"/>
      <c r="P56" s="1"/>
      <c r="Q56" s="1"/>
    </row>
    <row r="57" spans="2:17" ht="18.75">
      <c r="B57" s="1"/>
      <c r="C57" s="1"/>
      <c r="D57" s="1"/>
      <c r="E57" s="1"/>
      <c r="F57" s="1"/>
      <c r="G57" s="3"/>
      <c r="H57" s="1"/>
      <c r="I57" s="1"/>
      <c r="J57" s="1"/>
      <c r="K57" s="1"/>
      <c r="L57" s="3"/>
      <c r="M57" s="1"/>
      <c r="N57" s="1"/>
      <c r="O57" s="1"/>
      <c r="P57" s="1"/>
      <c r="Q57" s="1"/>
    </row>
    <row r="58" spans="2:17" ht="18.75">
      <c r="B58" s="1"/>
      <c r="C58" s="1"/>
      <c r="D58" s="1"/>
      <c r="E58" s="1"/>
      <c r="F58" s="1"/>
      <c r="G58" s="3"/>
      <c r="H58" s="1"/>
      <c r="I58" s="1"/>
      <c r="J58" s="1"/>
      <c r="K58" s="1"/>
      <c r="L58" s="3"/>
      <c r="M58" s="1"/>
      <c r="N58" s="1"/>
      <c r="O58" s="1"/>
      <c r="P58" s="1"/>
      <c r="Q58" s="1"/>
    </row>
    <row r="59" spans="2:17" ht="18.75">
      <c r="B59" s="1"/>
      <c r="C59" s="1"/>
      <c r="D59" s="1"/>
      <c r="E59" s="1"/>
      <c r="F59" s="1"/>
      <c r="G59" s="3"/>
      <c r="H59" s="1"/>
      <c r="I59" s="1"/>
      <c r="J59" s="1"/>
      <c r="K59" s="1"/>
      <c r="L59" s="3"/>
      <c r="M59" s="1"/>
      <c r="N59" s="1"/>
      <c r="O59" s="1"/>
      <c r="P59" s="1"/>
      <c r="Q59" s="1"/>
    </row>
    <row r="60" spans="2:17" ht="18.75">
      <c r="B60" s="1"/>
      <c r="C60" s="1"/>
      <c r="D60" s="1"/>
      <c r="E60" s="1"/>
      <c r="F60" s="1"/>
      <c r="G60" s="3"/>
      <c r="H60" s="1"/>
      <c r="I60" s="1"/>
      <c r="J60" s="1"/>
      <c r="K60" s="1"/>
      <c r="L60" s="3"/>
      <c r="M60" s="1"/>
      <c r="N60" s="1"/>
      <c r="O60" s="1"/>
      <c r="P60" s="1"/>
      <c r="Q60" s="1"/>
    </row>
    <row r="61" spans="2:17" ht="18.75">
      <c r="B61" s="1"/>
      <c r="C61" s="1"/>
      <c r="D61" s="1"/>
      <c r="E61" s="1"/>
      <c r="F61" s="1"/>
      <c r="G61" s="3"/>
      <c r="H61" s="1"/>
      <c r="I61" s="1"/>
      <c r="J61" s="1"/>
      <c r="K61" s="1"/>
      <c r="L61" s="3"/>
      <c r="M61" s="1"/>
      <c r="N61" s="1"/>
      <c r="O61" s="1"/>
      <c r="P61" s="1"/>
      <c r="Q61" s="1"/>
    </row>
    <row r="62" spans="2:17" ht="18.75">
      <c r="B62" s="1"/>
      <c r="C62" s="1"/>
      <c r="D62" s="1"/>
      <c r="E62" s="1"/>
      <c r="F62" s="1"/>
      <c r="G62" s="3"/>
      <c r="H62" s="1"/>
      <c r="I62" s="1"/>
      <c r="J62" s="1"/>
      <c r="K62" s="1"/>
      <c r="L62" s="3"/>
      <c r="M62" s="1"/>
      <c r="N62" s="1"/>
      <c r="O62" s="1"/>
      <c r="P62" s="1"/>
      <c r="Q62" s="1"/>
    </row>
    <row r="63" spans="2:17" ht="18.75">
      <c r="B63" s="1"/>
      <c r="C63" s="1"/>
      <c r="D63" s="1"/>
      <c r="E63" s="1"/>
      <c r="F63" s="1"/>
      <c r="G63" s="3"/>
      <c r="H63" s="1"/>
      <c r="I63" s="1"/>
      <c r="J63" s="1"/>
      <c r="K63" s="1"/>
      <c r="L63" s="3"/>
      <c r="M63" s="1"/>
      <c r="N63" s="1"/>
      <c r="O63" s="1"/>
      <c r="P63" s="1"/>
      <c r="Q63" s="1"/>
    </row>
    <row r="64" spans="2:17" ht="18.75">
      <c r="B64" s="1"/>
      <c r="C64" s="1"/>
      <c r="D64" s="1"/>
      <c r="E64" s="1"/>
      <c r="F64" s="1"/>
      <c r="G64" s="3"/>
      <c r="H64" s="1"/>
      <c r="I64" s="1"/>
      <c r="J64" s="1"/>
      <c r="K64" s="1"/>
      <c r="L64" s="3"/>
      <c r="M64" s="1"/>
      <c r="N64" s="1"/>
      <c r="O64" s="1"/>
      <c r="P64" s="1"/>
      <c r="Q64" s="1"/>
    </row>
    <row r="65" spans="2:17" ht="18.75">
      <c r="B65" s="1"/>
      <c r="C65" s="1"/>
      <c r="D65" s="1"/>
      <c r="E65" s="1"/>
      <c r="F65" s="1"/>
      <c r="G65" s="3"/>
      <c r="H65" s="1"/>
      <c r="I65" s="1"/>
      <c r="J65" s="1"/>
      <c r="K65" s="1"/>
      <c r="L65" s="3"/>
      <c r="M65" s="1"/>
      <c r="N65" s="1"/>
      <c r="O65" s="1"/>
      <c r="P65" s="1"/>
      <c r="Q65" s="1"/>
    </row>
    <row r="66" spans="2:17" ht="18.75">
      <c r="B66" s="1"/>
      <c r="C66" s="1"/>
      <c r="D66" s="1"/>
      <c r="E66" s="1"/>
      <c r="F66" s="1"/>
      <c r="G66" s="3"/>
      <c r="H66" s="1"/>
      <c r="I66" s="1"/>
      <c r="J66" s="1"/>
      <c r="K66" s="1"/>
      <c r="L66" s="3"/>
      <c r="M66" s="1"/>
      <c r="N66" s="1"/>
      <c r="O66" s="1"/>
      <c r="P66" s="1"/>
      <c r="Q66" s="1"/>
    </row>
    <row r="67" spans="7:12" ht="18.75">
      <c r="G67" s="4"/>
      <c r="L67" s="4"/>
    </row>
    <row r="68" spans="7:12" ht="18.75">
      <c r="G68" s="4"/>
      <c r="L68" s="4"/>
    </row>
    <row r="69" spans="7:12" ht="18.75">
      <c r="G69" s="4"/>
      <c r="L69" s="4"/>
    </row>
    <row r="70" spans="7:12" ht="18.75">
      <c r="G70" s="4"/>
      <c r="L70" s="4"/>
    </row>
    <row r="71" spans="7:12" ht="18.75">
      <c r="G71" s="4"/>
      <c r="L71" s="4"/>
    </row>
    <row r="72" spans="7:12" ht="18.75">
      <c r="G72" s="4"/>
      <c r="L72" s="4"/>
    </row>
    <row r="73" spans="7:12" ht="18.75">
      <c r="G73" s="4"/>
      <c r="L73" s="4"/>
    </row>
    <row r="74" spans="7:12" ht="18.75">
      <c r="G74" s="4"/>
      <c r="L74" s="4"/>
    </row>
    <row r="75" spans="7:12" ht="18.75">
      <c r="G75" s="4"/>
      <c r="L75" s="4"/>
    </row>
    <row r="76" spans="7:12" ht="18.75">
      <c r="G76" s="4"/>
      <c r="L76" s="4"/>
    </row>
    <row r="77" spans="7:12" ht="18.75">
      <c r="G77" s="4"/>
      <c r="L77" s="4"/>
    </row>
    <row r="78" spans="7:12" ht="18.75">
      <c r="G78" s="4"/>
      <c r="L78" s="4"/>
    </row>
    <row r="79" spans="7:12" ht="18.75">
      <c r="G79" s="4"/>
      <c r="L79" s="4"/>
    </row>
    <row r="80" spans="7:12" ht="18.75">
      <c r="G80" s="4"/>
      <c r="L80" s="4"/>
    </row>
    <row r="81" spans="7:12" ht="18.75">
      <c r="G81" s="4"/>
      <c r="L81" s="4"/>
    </row>
    <row r="82" spans="7:12" ht="18.75">
      <c r="G82" s="4"/>
      <c r="L82" s="4"/>
    </row>
    <row r="83" spans="7:12" ht="18.75">
      <c r="G83" s="4"/>
      <c r="L83" s="4"/>
    </row>
    <row r="84" spans="7:12" ht="18.75">
      <c r="G84" s="4"/>
      <c r="L84" s="4"/>
    </row>
    <row r="85" spans="7:12" ht="18.75">
      <c r="G85" s="4"/>
      <c r="L85" s="4"/>
    </row>
    <row r="86" spans="7:12" ht="18.75">
      <c r="G86" s="4"/>
      <c r="L86" s="4"/>
    </row>
    <row r="87" spans="7:12" ht="18.75">
      <c r="G87" s="4"/>
      <c r="L87" s="4"/>
    </row>
    <row r="88" spans="7:12" ht="18.75">
      <c r="G88" s="4"/>
      <c r="L88" s="4"/>
    </row>
    <row r="89" spans="7:12" ht="18.75">
      <c r="G89" s="4"/>
      <c r="L89" s="4"/>
    </row>
    <row r="90" spans="7:12" ht="18.75">
      <c r="G90" s="4"/>
      <c r="L90" s="4"/>
    </row>
    <row r="91" spans="7:12" ht="18.75">
      <c r="G91" s="4"/>
      <c r="L91" s="4"/>
    </row>
    <row r="92" spans="7:12" ht="18.75">
      <c r="G92" s="4"/>
      <c r="L92" s="4"/>
    </row>
    <row r="93" spans="7:12" ht="18.75">
      <c r="G93" s="4"/>
      <c r="L93" s="4"/>
    </row>
    <row r="94" spans="7:12" ht="18.75">
      <c r="G94" s="4"/>
      <c r="L94" s="4"/>
    </row>
    <row r="95" spans="7:12" ht="18.75">
      <c r="G95" s="4"/>
      <c r="L95" s="4"/>
    </row>
    <row r="96" spans="7:12" ht="18.75">
      <c r="G96" s="4"/>
      <c r="L96" s="4"/>
    </row>
    <row r="97" spans="7:12" ht="18.75">
      <c r="G97" s="4"/>
      <c r="L97" s="4"/>
    </row>
    <row r="98" spans="7:12" ht="18.75">
      <c r="G98" s="4"/>
      <c r="L98" s="4"/>
    </row>
    <row r="99" spans="7:12" ht="18.75">
      <c r="G99" s="4"/>
      <c r="L99" s="4"/>
    </row>
    <row r="100" spans="7:12" ht="18.75">
      <c r="G100" s="4"/>
      <c r="L100" s="4"/>
    </row>
    <row r="101" spans="7:12" ht="18.75">
      <c r="G101" s="4"/>
      <c r="L101" s="4"/>
    </row>
    <row r="102" spans="7:12" ht="18.75">
      <c r="G102" s="4"/>
      <c r="L102" s="4"/>
    </row>
    <row r="103" spans="7:12" ht="18.75">
      <c r="G103" s="4"/>
      <c r="L103" s="4"/>
    </row>
    <row r="104" spans="7:12" ht="18.75">
      <c r="G104" s="4"/>
      <c r="L104" s="4"/>
    </row>
    <row r="105" spans="7:12" ht="18.75">
      <c r="G105" s="4"/>
      <c r="L105" s="4"/>
    </row>
    <row r="106" spans="7:12" ht="18.75">
      <c r="G106" s="4"/>
      <c r="L106" s="4"/>
    </row>
    <row r="107" spans="7:12" ht="18.75">
      <c r="G107" s="4"/>
      <c r="L107" s="4"/>
    </row>
    <row r="108" spans="7:12" ht="18.75">
      <c r="G108" s="4"/>
      <c r="L108" s="4"/>
    </row>
    <row r="109" spans="7:12" ht="18.75">
      <c r="G109" s="4"/>
      <c r="L109" s="4"/>
    </row>
    <row r="110" ht="18.75">
      <c r="L110" s="4"/>
    </row>
    <row r="111" ht="18.75">
      <c r="L111" s="4"/>
    </row>
    <row r="112" ht="18.75">
      <c r="L112" s="4"/>
    </row>
    <row r="113" ht="18.75">
      <c r="L113" s="4"/>
    </row>
    <row r="114" ht="18.75">
      <c r="L114" s="4"/>
    </row>
    <row r="115" ht="18.75">
      <c r="L115" s="4"/>
    </row>
    <row r="116" ht="18.75">
      <c r="L116" s="4"/>
    </row>
    <row r="117" ht="18.75">
      <c r="L117" s="4"/>
    </row>
    <row r="118" ht="18.75">
      <c r="L118" s="4"/>
    </row>
    <row r="119" ht="18.75">
      <c r="L119" s="4"/>
    </row>
    <row r="120" ht="18.75">
      <c r="L120" s="4"/>
    </row>
    <row r="121" ht="18.75">
      <c r="L121" s="4"/>
    </row>
    <row r="122" ht="18.75">
      <c r="L122" s="4"/>
    </row>
    <row r="123" ht="18.75">
      <c r="L123" s="4"/>
    </row>
    <row r="124" ht="18.75">
      <c r="L124" s="4"/>
    </row>
    <row r="125" ht="18.75">
      <c r="L125" s="4"/>
    </row>
    <row r="126" ht="18.75">
      <c r="L126" s="4"/>
    </row>
    <row r="127" ht="18.75">
      <c r="L127" s="4"/>
    </row>
    <row r="128" ht="18.75">
      <c r="L128" s="4"/>
    </row>
    <row r="129" ht="18.75">
      <c r="L129" s="4"/>
    </row>
    <row r="130" ht="18.75">
      <c r="L130" s="4"/>
    </row>
    <row r="131" ht="18.75">
      <c r="L131" s="4"/>
    </row>
    <row r="132" ht="18.75">
      <c r="L132" s="4"/>
    </row>
    <row r="133" ht="18.75">
      <c r="L133" s="4"/>
    </row>
    <row r="134" ht="18.75">
      <c r="L134" s="4"/>
    </row>
    <row r="135" ht="18.75">
      <c r="L135" s="4"/>
    </row>
    <row r="136" ht="18.75">
      <c r="L136" s="4"/>
    </row>
    <row r="137" ht="18.75">
      <c r="L137" s="4"/>
    </row>
    <row r="138" ht="18.75">
      <c r="L138" s="4"/>
    </row>
    <row r="139" ht="18.75">
      <c r="L139" s="4"/>
    </row>
    <row r="140" ht="18.75">
      <c r="L140" s="4"/>
    </row>
    <row r="141" ht="18.75">
      <c r="L141" s="4"/>
    </row>
    <row r="142" ht="18.75">
      <c r="L142" s="4"/>
    </row>
    <row r="143" ht="18.75">
      <c r="L143" s="4"/>
    </row>
    <row r="144" ht="18.75">
      <c r="L144" s="4"/>
    </row>
    <row r="145" ht="18.75">
      <c r="L145" s="4"/>
    </row>
  </sheetData>
  <sheetProtection/>
  <mergeCells count="15">
    <mergeCell ref="X3:Y3"/>
    <mergeCell ref="G3:H3"/>
    <mergeCell ref="I3:J3"/>
    <mergeCell ref="K3:K4"/>
    <mergeCell ref="L3:M3"/>
    <mergeCell ref="Z3:AA3"/>
    <mergeCell ref="AB3:AC3"/>
    <mergeCell ref="A3:A4"/>
    <mergeCell ref="P3:Q3"/>
    <mergeCell ref="R3:S3"/>
    <mergeCell ref="C3:D3"/>
    <mergeCell ref="E3:F3"/>
    <mergeCell ref="N3:O3"/>
    <mergeCell ref="T3:U3"/>
    <mergeCell ref="V3:W3"/>
  </mergeCells>
  <printOptions/>
  <pageMargins left="0.5905511811023623" right="0.1968503937007874" top="0.51" bottom="0.1968503937007874" header="0.38" footer="0.2362204724409449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09"/>
  <sheetViews>
    <sheetView zoomScalePageLayoutView="0" workbookViewId="0" topLeftCell="A1">
      <pane xSplit="1" ySplit="4" topLeftCell="D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5" sqref="K35"/>
    </sheetView>
  </sheetViews>
  <sheetFormatPr defaultColWidth="8.72265625" defaultRowHeight="18.75"/>
  <cols>
    <col min="1" max="1" width="16.6328125" style="0" customWidth="1"/>
    <col min="2" max="2" width="10.2734375" style="0" customWidth="1"/>
    <col min="3" max="11" width="8.6328125" style="0" customWidth="1"/>
  </cols>
  <sheetData>
    <row r="1" spans="2:10" ht="21.75" customHeight="1">
      <c r="B1" s="71" t="s">
        <v>221</v>
      </c>
      <c r="J1" s="39" t="s">
        <v>268</v>
      </c>
    </row>
    <row r="2" spans="2:10" ht="17.25" customHeight="1" thickBot="1">
      <c r="B2" s="2"/>
      <c r="D2" s="39" t="s">
        <v>222</v>
      </c>
      <c r="E2" s="6"/>
      <c r="F2" s="6" t="s">
        <v>68</v>
      </c>
      <c r="J2" s="235"/>
    </row>
    <row r="3" spans="1:11" ht="18" customHeight="1">
      <c r="A3" s="492" t="s">
        <v>0</v>
      </c>
      <c r="B3" s="239" t="s">
        <v>62</v>
      </c>
      <c r="C3" s="493" t="s">
        <v>57</v>
      </c>
      <c r="D3" s="491"/>
      <c r="E3" s="493" t="s">
        <v>58</v>
      </c>
      <c r="F3" s="491"/>
      <c r="G3" s="493" t="s">
        <v>69</v>
      </c>
      <c r="H3" s="490"/>
      <c r="I3" s="491"/>
      <c r="J3" s="490" t="s">
        <v>64</v>
      </c>
      <c r="K3" s="491"/>
    </row>
    <row r="4" spans="1:49" ht="28.5" customHeight="1" thickBot="1">
      <c r="A4" s="480"/>
      <c r="B4" s="240" t="s">
        <v>54</v>
      </c>
      <c r="C4" s="241" t="s">
        <v>55</v>
      </c>
      <c r="D4" s="237" t="s">
        <v>56</v>
      </c>
      <c r="E4" s="241" t="s">
        <v>55</v>
      </c>
      <c r="F4" s="237" t="s">
        <v>56</v>
      </c>
      <c r="G4" s="241" t="s">
        <v>59</v>
      </c>
      <c r="H4" s="236" t="s">
        <v>60</v>
      </c>
      <c r="I4" s="400" t="s">
        <v>153</v>
      </c>
      <c r="J4" s="238" t="s">
        <v>61</v>
      </c>
      <c r="K4" s="237" t="s">
        <v>57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22" s="13" customFormat="1" ht="15" customHeight="1">
      <c r="A5" s="208" t="s">
        <v>1</v>
      </c>
      <c r="B5" s="209">
        <f>'介護保険第一号被保険者データ '!B5</f>
        <v>589992</v>
      </c>
      <c r="C5" s="224">
        <v>492092</v>
      </c>
      <c r="D5" s="211">
        <f aca="true" t="shared" si="0" ref="D5:D46">C5/B5</f>
        <v>0.83406554665148</v>
      </c>
      <c r="E5" s="224">
        <v>97256</v>
      </c>
      <c r="F5" s="211">
        <f aca="true" t="shared" si="1" ref="F5:F46">E5/B5</f>
        <v>0.16484291312424576</v>
      </c>
      <c r="G5" s="224" t="s">
        <v>63</v>
      </c>
      <c r="H5" s="210" t="s">
        <v>63</v>
      </c>
      <c r="I5" s="242" t="s">
        <v>63</v>
      </c>
      <c r="J5" s="217"/>
      <c r="K5" s="211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3" customFormat="1" ht="15" customHeight="1">
      <c r="A6" s="196" t="s">
        <v>21</v>
      </c>
      <c r="B6" s="198">
        <f>'介護保険第一号被保険者データ '!B6</f>
        <v>68173</v>
      </c>
      <c r="C6" s="225">
        <v>8425</v>
      </c>
      <c r="D6" s="192">
        <f t="shared" si="0"/>
        <v>0.12358265002273627</v>
      </c>
      <c r="E6" s="225">
        <v>57923</v>
      </c>
      <c r="F6" s="192">
        <f t="shared" si="1"/>
        <v>0.8496472210405879</v>
      </c>
      <c r="G6" s="225">
        <v>895</v>
      </c>
      <c r="H6" s="30">
        <v>2265</v>
      </c>
      <c r="I6" s="243">
        <v>1422</v>
      </c>
      <c r="J6" s="218">
        <f aca="true" t="shared" si="2" ref="J6:J38">H6/B6</f>
        <v>0.03322429700907984</v>
      </c>
      <c r="K6" s="192">
        <f aca="true" t="shared" si="3" ref="K6:K46">H6/C6</f>
        <v>0.26884272997032643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3" customFormat="1" ht="15" customHeight="1">
      <c r="A7" s="196" t="s">
        <v>22</v>
      </c>
      <c r="B7" s="198">
        <f>'介護保険第一号被保険者データ '!B7</f>
        <v>85042</v>
      </c>
      <c r="C7" s="225">
        <v>14599</v>
      </c>
      <c r="D7" s="192">
        <f t="shared" si="0"/>
        <v>0.1716681169304579</v>
      </c>
      <c r="E7" s="225">
        <v>69918</v>
      </c>
      <c r="F7" s="192">
        <f t="shared" si="1"/>
        <v>0.8221584628771665</v>
      </c>
      <c r="G7" s="225">
        <v>1280</v>
      </c>
      <c r="H7" s="30">
        <v>5774</v>
      </c>
      <c r="I7" s="243">
        <v>3454</v>
      </c>
      <c r="J7" s="218">
        <f t="shared" si="2"/>
        <v>0.06789586322052633</v>
      </c>
      <c r="K7" s="192">
        <f t="shared" si="3"/>
        <v>0.3955065415439414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13" customFormat="1" ht="15" customHeight="1">
      <c r="A8" s="196" t="s">
        <v>23</v>
      </c>
      <c r="B8" s="198">
        <f>'介護保険第一号被保険者データ '!B8</f>
        <v>25985</v>
      </c>
      <c r="C8" s="225">
        <v>4006</v>
      </c>
      <c r="D8" s="192">
        <f t="shared" si="0"/>
        <v>0.15416586492207043</v>
      </c>
      <c r="E8" s="225">
        <v>22882</v>
      </c>
      <c r="F8" s="192">
        <f t="shared" si="1"/>
        <v>0.8805849528574178</v>
      </c>
      <c r="G8" s="244" t="s">
        <v>152</v>
      </c>
      <c r="H8" s="30">
        <v>758</v>
      </c>
      <c r="I8" s="243" t="s">
        <v>152</v>
      </c>
      <c r="J8" s="218">
        <f t="shared" si="2"/>
        <v>0.029170675389647873</v>
      </c>
      <c r="K8" s="192">
        <f t="shared" si="3"/>
        <v>0.1892161757363954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3" customFormat="1" ht="15" customHeight="1">
      <c r="A9" s="196" t="s">
        <v>3</v>
      </c>
      <c r="B9" s="198">
        <f>'介護保険第一号被保険者データ '!B9</f>
        <v>23144</v>
      </c>
      <c r="C9" s="225">
        <v>4211</v>
      </c>
      <c r="D9" s="192">
        <f t="shared" si="0"/>
        <v>0.18194780504666436</v>
      </c>
      <c r="E9" s="225">
        <v>19700</v>
      </c>
      <c r="F9" s="192">
        <f t="shared" si="1"/>
        <v>0.8511925337020394</v>
      </c>
      <c r="G9" s="225">
        <v>311</v>
      </c>
      <c r="H9" s="30">
        <v>1024</v>
      </c>
      <c r="I9" s="243">
        <v>379</v>
      </c>
      <c r="J9" s="218">
        <f t="shared" si="2"/>
        <v>0.04424472865537504</v>
      </c>
      <c r="K9" s="192">
        <f t="shared" si="3"/>
        <v>0.24317264307765377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13" customFormat="1" ht="15" customHeight="1">
      <c r="A10" s="196" t="s">
        <v>4</v>
      </c>
      <c r="B10" s="198">
        <f>'介護保険第一号被保険者データ '!B10</f>
        <v>81203</v>
      </c>
      <c r="C10" s="225">
        <v>7176</v>
      </c>
      <c r="D10" s="192">
        <f>C10/B10</f>
        <v>0.08837111929362215</v>
      </c>
      <c r="E10" s="225">
        <v>74027</v>
      </c>
      <c r="F10" s="192">
        <f>E10/B10</f>
        <v>0.9116288807063778</v>
      </c>
      <c r="G10" s="225">
        <v>1668</v>
      </c>
      <c r="H10" s="30">
        <v>30169</v>
      </c>
      <c r="I10" s="243">
        <v>2702</v>
      </c>
      <c r="J10" s="218">
        <f>H10/B10</f>
        <v>0.3715256825486743</v>
      </c>
      <c r="K10" s="192">
        <f t="shared" si="3"/>
        <v>4.204152731326644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13" customFormat="1" ht="15" customHeight="1">
      <c r="A11" s="196" t="s">
        <v>5</v>
      </c>
      <c r="B11" s="198">
        <f>'介護保険第一号被保険者データ '!B11</f>
        <v>50630</v>
      </c>
      <c r="C11" s="225">
        <v>5201</v>
      </c>
      <c r="D11" s="192">
        <f t="shared" si="0"/>
        <v>0.1027256567252617</v>
      </c>
      <c r="E11" s="225">
        <v>45429</v>
      </c>
      <c r="F11" s="192">
        <f t="shared" si="1"/>
        <v>0.8972743432747383</v>
      </c>
      <c r="G11" s="225" t="s">
        <v>63</v>
      </c>
      <c r="H11" s="30">
        <v>1400</v>
      </c>
      <c r="I11" s="243">
        <v>609</v>
      </c>
      <c r="J11" s="218">
        <f t="shared" si="2"/>
        <v>0.02765158996642307</v>
      </c>
      <c r="K11" s="192">
        <f t="shared" si="3"/>
        <v>0.2691790040376851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3" customFormat="1" ht="15" customHeight="1">
      <c r="A12" s="196" t="s">
        <v>9</v>
      </c>
      <c r="B12" s="198">
        <f>'介護保険第一号被保険者データ '!B12</f>
        <v>16261</v>
      </c>
      <c r="C12" s="225">
        <v>3003</v>
      </c>
      <c r="D12" s="192">
        <f>C12/B12</f>
        <v>0.18467498923805423</v>
      </c>
      <c r="E12" s="225">
        <v>13258</v>
      </c>
      <c r="F12" s="192">
        <f>E12/B12</f>
        <v>0.8153250107619457</v>
      </c>
      <c r="G12" s="225">
        <v>196</v>
      </c>
      <c r="H12" s="30" t="s">
        <v>152</v>
      </c>
      <c r="I12" s="243">
        <v>269</v>
      </c>
      <c r="J12" s="218"/>
      <c r="K12" s="19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3" customFormat="1" ht="15" customHeight="1">
      <c r="A13" s="196" t="s">
        <v>24</v>
      </c>
      <c r="B13" s="198">
        <f>'介護保険第一号被保険者データ '!B13</f>
        <v>6066</v>
      </c>
      <c r="C13" s="225">
        <v>766</v>
      </c>
      <c r="D13" s="192">
        <f t="shared" si="0"/>
        <v>0.12627761292449718</v>
      </c>
      <c r="E13" s="225">
        <v>5280</v>
      </c>
      <c r="F13" s="192">
        <f t="shared" si="1"/>
        <v>0.8704253214638972</v>
      </c>
      <c r="G13" s="225" t="s">
        <v>131</v>
      </c>
      <c r="H13" s="30" t="s">
        <v>131</v>
      </c>
      <c r="I13" s="243" t="s">
        <v>131</v>
      </c>
      <c r="J13" s="218"/>
      <c r="K13" s="19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3" customFormat="1" ht="15" customHeight="1">
      <c r="A14" s="196" t="s">
        <v>14</v>
      </c>
      <c r="B14" s="198">
        <f>'介護保険第一号被保険者データ '!B14</f>
        <v>3254</v>
      </c>
      <c r="C14" s="225">
        <v>293</v>
      </c>
      <c r="D14" s="192">
        <f t="shared" si="0"/>
        <v>0.09004302397049785</v>
      </c>
      <c r="E14" s="225">
        <v>2961</v>
      </c>
      <c r="F14" s="192">
        <f t="shared" si="1"/>
        <v>0.9099569760295021</v>
      </c>
      <c r="G14" s="225" t="s">
        <v>131</v>
      </c>
      <c r="H14" s="30" t="s">
        <v>131</v>
      </c>
      <c r="I14" s="243" t="s">
        <v>131</v>
      </c>
      <c r="J14" s="218"/>
      <c r="K14" s="19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3" customFormat="1" ht="15" customHeight="1">
      <c r="A15" s="196" t="s">
        <v>13</v>
      </c>
      <c r="B15" s="198">
        <f>'介護保険第一号被保険者データ '!B15</f>
        <v>6181</v>
      </c>
      <c r="C15" s="225">
        <v>581</v>
      </c>
      <c r="D15" s="192">
        <f t="shared" si="0"/>
        <v>0.09399773499433749</v>
      </c>
      <c r="E15" s="225">
        <v>5600</v>
      </c>
      <c r="F15" s="192">
        <f t="shared" si="1"/>
        <v>0.9060022650056625</v>
      </c>
      <c r="G15" s="225" t="s">
        <v>65</v>
      </c>
      <c r="H15" s="30">
        <v>160</v>
      </c>
      <c r="I15" s="243" t="s">
        <v>65</v>
      </c>
      <c r="J15" s="218">
        <f t="shared" si="2"/>
        <v>0.025885779000161785</v>
      </c>
      <c r="K15" s="192">
        <f t="shared" si="3"/>
        <v>0.27538726333907054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3" customFormat="1" ht="15" customHeight="1">
      <c r="A16" s="196" t="s">
        <v>2</v>
      </c>
      <c r="B16" s="198">
        <f>'介護保険第一号被保険者データ '!B16</f>
        <v>185696</v>
      </c>
      <c r="C16" s="225">
        <v>32603</v>
      </c>
      <c r="D16" s="192">
        <f t="shared" si="0"/>
        <v>0.17557190246424265</v>
      </c>
      <c r="E16" s="225">
        <v>153093</v>
      </c>
      <c r="F16" s="192">
        <f t="shared" si="1"/>
        <v>0.8244280975357574</v>
      </c>
      <c r="G16" s="225" t="s">
        <v>63</v>
      </c>
      <c r="H16" s="30" t="s">
        <v>63</v>
      </c>
      <c r="I16" s="243">
        <v>7211</v>
      </c>
      <c r="J16" s="218"/>
      <c r="K16" s="19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3" customFormat="1" ht="15" customHeight="1">
      <c r="A17" s="196" t="s">
        <v>10</v>
      </c>
      <c r="B17" s="198">
        <f>'介護保険第一号被保険者データ '!B17</f>
        <v>13132</v>
      </c>
      <c r="C17" s="225">
        <v>1939</v>
      </c>
      <c r="D17" s="192">
        <f t="shared" si="0"/>
        <v>0.1476545842217484</v>
      </c>
      <c r="E17" s="225">
        <v>11193</v>
      </c>
      <c r="F17" s="192">
        <f t="shared" si="1"/>
        <v>0.8523454157782516</v>
      </c>
      <c r="G17" s="225">
        <v>168</v>
      </c>
      <c r="H17" s="30">
        <v>523</v>
      </c>
      <c r="I17" s="243">
        <v>365</v>
      </c>
      <c r="J17" s="218">
        <f t="shared" si="2"/>
        <v>0.039826378312519034</v>
      </c>
      <c r="K17" s="192">
        <f t="shared" si="3"/>
        <v>0.2697266632284683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13" customFormat="1" ht="15" customHeight="1">
      <c r="A18" s="196" t="s">
        <v>25</v>
      </c>
      <c r="B18" s="198">
        <f>'介護保険第一号被保険者データ '!B18</f>
        <v>15083</v>
      </c>
      <c r="C18" s="225">
        <v>2448</v>
      </c>
      <c r="D18" s="192">
        <f t="shared" si="0"/>
        <v>0.16230192932440496</v>
      </c>
      <c r="E18" s="225">
        <v>13183</v>
      </c>
      <c r="F18" s="192">
        <f t="shared" si="1"/>
        <v>0.8740303653119406</v>
      </c>
      <c r="G18" s="225" t="s">
        <v>65</v>
      </c>
      <c r="H18" s="30">
        <v>555</v>
      </c>
      <c r="I18" s="243">
        <v>2405</v>
      </c>
      <c r="J18" s="218">
        <f t="shared" si="2"/>
        <v>0.03679639329045946</v>
      </c>
      <c r="K18" s="192">
        <f t="shared" si="3"/>
        <v>0.2267156862745098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13" customFormat="1" ht="15" customHeight="1">
      <c r="A19" s="196" t="s">
        <v>26</v>
      </c>
      <c r="B19" s="198">
        <f>'介護保険第一号被保険者データ '!B19</f>
        <v>43407</v>
      </c>
      <c r="C19" s="225">
        <v>5669</v>
      </c>
      <c r="D19" s="192">
        <f>C19/B19</f>
        <v>0.13060105512935702</v>
      </c>
      <c r="E19" s="225">
        <v>39070</v>
      </c>
      <c r="F19" s="192">
        <f>E19/B19</f>
        <v>0.9000852397078812</v>
      </c>
      <c r="G19" s="225" t="s">
        <v>63</v>
      </c>
      <c r="H19" s="30">
        <v>2496</v>
      </c>
      <c r="I19" s="243">
        <v>1400</v>
      </c>
      <c r="J19" s="218">
        <f>H19/B19</f>
        <v>0.05750224618149147</v>
      </c>
      <c r="K19" s="192">
        <f>H19/C19</f>
        <v>0.44028929264420535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3" customFormat="1" ht="15" customHeight="1">
      <c r="A20" s="196" t="s">
        <v>27</v>
      </c>
      <c r="B20" s="198">
        <f>'介護保険第一号被保険者データ '!B20</f>
        <v>18641</v>
      </c>
      <c r="C20" s="225">
        <v>3446</v>
      </c>
      <c r="D20" s="192">
        <f>C20/B20</f>
        <v>0.18486132718201814</v>
      </c>
      <c r="E20" s="225">
        <v>16547</v>
      </c>
      <c r="F20" s="192">
        <f>E20/B20</f>
        <v>0.8876669706560807</v>
      </c>
      <c r="G20" s="225" t="s">
        <v>63</v>
      </c>
      <c r="H20" s="30">
        <v>543</v>
      </c>
      <c r="I20" s="243">
        <v>579</v>
      </c>
      <c r="J20" s="218">
        <f>H20/B20</f>
        <v>0.029129338554798562</v>
      </c>
      <c r="K20" s="192">
        <f t="shared" si="3"/>
        <v>0.1575739988392339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3" customFormat="1" ht="15" customHeight="1">
      <c r="A21" s="196" t="s">
        <v>28</v>
      </c>
      <c r="B21" s="198">
        <f>'介護保険第一号被保険者データ '!B21</f>
        <v>21388</v>
      </c>
      <c r="C21" s="225">
        <v>2431</v>
      </c>
      <c r="D21" s="192">
        <f t="shared" si="0"/>
        <v>0.11366186646717785</v>
      </c>
      <c r="E21" s="225">
        <v>18906</v>
      </c>
      <c r="F21" s="192">
        <f t="shared" si="1"/>
        <v>0.8839536188516925</v>
      </c>
      <c r="G21" s="225">
        <v>490</v>
      </c>
      <c r="H21" s="30">
        <v>5079</v>
      </c>
      <c r="I21" s="243" t="s">
        <v>152</v>
      </c>
      <c r="J21" s="218">
        <f t="shared" si="2"/>
        <v>0.23746960912661305</v>
      </c>
      <c r="K21" s="192">
        <f t="shared" si="3"/>
        <v>2.0892636774989715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3" customFormat="1" ht="15" customHeight="1">
      <c r="A22" s="196" t="s">
        <v>8</v>
      </c>
      <c r="B22" s="198">
        <f>'介護保険第一号被保険者データ '!B22</f>
        <v>33528</v>
      </c>
      <c r="C22" s="225">
        <v>7588</v>
      </c>
      <c r="D22" s="192">
        <f t="shared" si="0"/>
        <v>0.22631830112145074</v>
      </c>
      <c r="E22" s="225">
        <v>29064</v>
      </c>
      <c r="F22" s="192">
        <f t="shared" si="1"/>
        <v>0.8668575518969219</v>
      </c>
      <c r="G22" s="225">
        <v>801</v>
      </c>
      <c r="H22" s="30">
        <v>1330</v>
      </c>
      <c r="I22" s="243">
        <v>1191</v>
      </c>
      <c r="J22" s="218">
        <f t="shared" si="2"/>
        <v>0.0396683369124314</v>
      </c>
      <c r="K22" s="192">
        <f t="shared" si="3"/>
        <v>0.1752767527675277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3" customFormat="1" ht="15" customHeight="1">
      <c r="A23" s="197" t="s">
        <v>40</v>
      </c>
      <c r="B23" s="199">
        <f>'介護保険第一号被保険者データ '!B23</f>
        <v>0</v>
      </c>
      <c r="C23" s="226"/>
      <c r="D23" s="193" t="e">
        <f t="shared" si="0"/>
        <v>#DIV/0!</v>
      </c>
      <c r="E23" s="226"/>
      <c r="F23" s="193" t="e">
        <f t="shared" si="1"/>
        <v>#DIV/0!</v>
      </c>
      <c r="G23" s="226"/>
      <c r="H23" s="45"/>
      <c r="I23" s="245"/>
      <c r="J23" s="219" t="e">
        <f t="shared" si="2"/>
        <v>#DIV/0!</v>
      </c>
      <c r="K23" s="193" t="e">
        <f t="shared" si="3"/>
        <v>#DIV/0!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3" customFormat="1" ht="15" customHeight="1">
      <c r="A24" s="196" t="s">
        <v>12</v>
      </c>
      <c r="B24" s="198">
        <f>'介護保険第一号被保険者データ '!B24</f>
        <v>12747</v>
      </c>
      <c r="C24" s="225">
        <v>1266</v>
      </c>
      <c r="D24" s="192">
        <f>C24/B24</f>
        <v>0.0993174864674041</v>
      </c>
      <c r="E24" s="225">
        <v>11481</v>
      </c>
      <c r="F24" s="192">
        <f>E24/B24</f>
        <v>0.9006825135325959</v>
      </c>
      <c r="G24" s="225" t="s">
        <v>152</v>
      </c>
      <c r="H24" s="30" t="s">
        <v>152</v>
      </c>
      <c r="I24" s="243" t="s">
        <v>152</v>
      </c>
      <c r="J24" s="218"/>
      <c r="K24" s="19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3" customFormat="1" ht="15" customHeight="1">
      <c r="A25" s="196" t="s">
        <v>15</v>
      </c>
      <c r="B25" s="198">
        <f>'介護保険第一号被保険者データ '!B25</f>
        <v>4074</v>
      </c>
      <c r="C25" s="225">
        <v>761</v>
      </c>
      <c r="D25" s="192">
        <f t="shared" si="0"/>
        <v>0.18679430535100638</v>
      </c>
      <c r="E25" s="225">
        <v>3470</v>
      </c>
      <c r="F25" s="192">
        <f t="shared" si="1"/>
        <v>0.8517427589592538</v>
      </c>
      <c r="G25" s="225">
        <v>191</v>
      </c>
      <c r="H25" s="30">
        <v>159</v>
      </c>
      <c r="I25" s="243">
        <v>80</v>
      </c>
      <c r="J25" s="218">
        <f t="shared" si="2"/>
        <v>0.0390279823269514</v>
      </c>
      <c r="K25" s="192">
        <f t="shared" si="3"/>
        <v>0.20893561103810776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3" customFormat="1" ht="14.25" customHeight="1">
      <c r="A26" s="196" t="s">
        <v>17</v>
      </c>
      <c r="B26" s="198">
        <f>'介護保険第一号被保険者データ '!B26</f>
        <v>1741</v>
      </c>
      <c r="C26" s="225">
        <v>240</v>
      </c>
      <c r="D26" s="192">
        <f t="shared" si="0"/>
        <v>0.13785180930499713</v>
      </c>
      <c r="E26" s="225">
        <v>1496</v>
      </c>
      <c r="F26" s="192">
        <f t="shared" si="1"/>
        <v>0.8592762780011488</v>
      </c>
      <c r="G26" s="225">
        <v>0</v>
      </c>
      <c r="H26" s="30">
        <v>47</v>
      </c>
      <c r="I26" s="243">
        <v>19</v>
      </c>
      <c r="J26" s="218">
        <f t="shared" si="2"/>
        <v>0.026995979322228605</v>
      </c>
      <c r="K26" s="192">
        <f t="shared" si="3"/>
        <v>0.19583333333333333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3" customFormat="1" ht="15" customHeight="1">
      <c r="A27" s="196" t="s">
        <v>16</v>
      </c>
      <c r="B27" s="198">
        <f>'介護保険第一号被保険者データ '!B27</f>
        <v>8590</v>
      </c>
      <c r="C27" s="225"/>
      <c r="D27" s="192">
        <f>C27/B27</f>
        <v>0</v>
      </c>
      <c r="E27" s="225"/>
      <c r="F27" s="192">
        <f>E27/B27</f>
        <v>0</v>
      </c>
      <c r="G27" s="225"/>
      <c r="H27" s="30"/>
      <c r="I27" s="243"/>
      <c r="J27" s="218">
        <f>H27/B27</f>
        <v>0</v>
      </c>
      <c r="K27" s="192" t="e">
        <f t="shared" si="3"/>
        <v>#DIV/0!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3" customFormat="1" ht="15" customHeight="1">
      <c r="A28" s="196" t="s">
        <v>18</v>
      </c>
      <c r="B28" s="198">
        <f>'介護保険第一号被保険者データ '!B28</f>
        <v>5226</v>
      </c>
      <c r="C28" s="225">
        <v>621</v>
      </c>
      <c r="D28" s="192">
        <v>46.05</v>
      </c>
      <c r="E28" s="225">
        <v>4489</v>
      </c>
      <c r="F28" s="192">
        <f t="shared" si="1"/>
        <v>0.8589743589743589</v>
      </c>
      <c r="G28" s="225" t="s">
        <v>131</v>
      </c>
      <c r="H28" s="30" t="s">
        <v>131</v>
      </c>
      <c r="I28" s="243" t="s">
        <v>131</v>
      </c>
      <c r="J28" s="218"/>
      <c r="K28" s="19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3" customFormat="1" ht="15" customHeight="1">
      <c r="A29" s="196" t="s">
        <v>41</v>
      </c>
      <c r="B29" s="198">
        <f>'介護保険第一号被保険者データ '!B29</f>
        <v>75292</v>
      </c>
      <c r="C29" s="225">
        <v>14724</v>
      </c>
      <c r="D29" s="192">
        <f>C29/B29</f>
        <v>0.19555862508633054</v>
      </c>
      <c r="E29" s="225">
        <v>60568</v>
      </c>
      <c r="F29" s="192">
        <f>E29/B29</f>
        <v>0.8044413749136694</v>
      </c>
      <c r="G29" s="225" t="s">
        <v>131</v>
      </c>
      <c r="H29" s="30" t="s">
        <v>131</v>
      </c>
      <c r="I29" s="243" t="s">
        <v>131</v>
      </c>
      <c r="J29" s="218"/>
      <c r="K29" s="19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3" customFormat="1" ht="15" customHeight="1">
      <c r="A30" s="196" t="s">
        <v>29</v>
      </c>
      <c r="B30" s="198">
        <f>'介護保険第一号被保険者データ '!B30</f>
        <v>82678</v>
      </c>
      <c r="C30" s="225">
        <v>13584</v>
      </c>
      <c r="D30" s="192">
        <f>C30/B30</f>
        <v>0.16430005563753355</v>
      </c>
      <c r="E30" s="225">
        <v>69094</v>
      </c>
      <c r="F30" s="192">
        <f>E30/B30</f>
        <v>0.8356999443624664</v>
      </c>
      <c r="G30" s="225">
        <v>851</v>
      </c>
      <c r="H30" s="30">
        <v>2322</v>
      </c>
      <c r="I30" s="243">
        <v>2507</v>
      </c>
      <c r="J30" s="218">
        <f>H30/B30</f>
        <v>0.02808485933380101</v>
      </c>
      <c r="K30" s="192">
        <f t="shared" si="3"/>
        <v>0.1709363957597173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3" customFormat="1" ht="15" customHeight="1">
      <c r="A31" s="196" t="s">
        <v>7</v>
      </c>
      <c r="B31" s="198">
        <f>'介護保険第一号被保険者データ '!B31</f>
        <v>53296</v>
      </c>
      <c r="C31" s="225">
        <v>10233</v>
      </c>
      <c r="D31" s="192">
        <f t="shared" si="0"/>
        <v>0.19200315220654457</v>
      </c>
      <c r="E31" s="225">
        <v>43063</v>
      </c>
      <c r="F31" s="192">
        <f t="shared" si="1"/>
        <v>0.8079968477934554</v>
      </c>
      <c r="G31" s="225">
        <v>2538</v>
      </c>
      <c r="H31" s="30">
        <v>4372</v>
      </c>
      <c r="I31" s="243">
        <v>4508</v>
      </c>
      <c r="J31" s="218">
        <f t="shared" si="2"/>
        <v>0.08203242269588712</v>
      </c>
      <c r="K31" s="192">
        <f t="shared" si="3"/>
        <v>0.42724518713964627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3" customFormat="1" ht="15" customHeight="1">
      <c r="A32" s="196" t="s">
        <v>30</v>
      </c>
      <c r="B32" s="198">
        <f>'介護保険第一号被保険者データ '!B32</f>
        <v>25508</v>
      </c>
      <c r="C32" s="225">
        <v>6161</v>
      </c>
      <c r="D32" s="192">
        <f t="shared" si="0"/>
        <v>0.24153206837070723</v>
      </c>
      <c r="E32" s="225">
        <v>20164</v>
      </c>
      <c r="F32" s="192">
        <f t="shared" si="1"/>
        <v>0.7904970989493493</v>
      </c>
      <c r="G32" s="225">
        <v>459</v>
      </c>
      <c r="H32" s="30">
        <v>12138</v>
      </c>
      <c r="I32" s="243">
        <v>881</v>
      </c>
      <c r="J32" s="218">
        <f t="shared" si="2"/>
        <v>0.47585071350164654</v>
      </c>
      <c r="K32" s="192">
        <f t="shared" si="3"/>
        <v>1.9701347183898719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3" customFormat="1" ht="15" customHeight="1">
      <c r="A33" s="196" t="s">
        <v>31</v>
      </c>
      <c r="B33" s="198">
        <f>'介護保険第一号被保険者データ '!B33</f>
        <v>16385</v>
      </c>
      <c r="C33" s="225">
        <v>2303</v>
      </c>
      <c r="D33" s="192">
        <f t="shared" si="0"/>
        <v>0.14055538602380227</v>
      </c>
      <c r="E33" s="225">
        <v>13873</v>
      </c>
      <c r="F33" s="192">
        <f t="shared" si="1"/>
        <v>0.8466890448581019</v>
      </c>
      <c r="G33" s="225">
        <v>138</v>
      </c>
      <c r="H33" s="30">
        <v>501</v>
      </c>
      <c r="I33" s="243">
        <v>337</v>
      </c>
      <c r="J33" s="218">
        <f t="shared" si="2"/>
        <v>0.03057674702471773</v>
      </c>
      <c r="K33" s="192">
        <f t="shared" si="3"/>
        <v>0.2175423360833695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3" customFormat="1" ht="15" customHeight="1">
      <c r="A34" s="196" t="s">
        <v>32</v>
      </c>
      <c r="B34" s="198">
        <f>'介護保険第一号被保険者データ '!B34</f>
        <v>29751</v>
      </c>
      <c r="C34" s="225">
        <v>5458</v>
      </c>
      <c r="D34" s="192">
        <f t="shared" si="0"/>
        <v>0.18345601828509966</v>
      </c>
      <c r="E34" s="225">
        <v>24413</v>
      </c>
      <c r="F34" s="192">
        <f t="shared" si="1"/>
        <v>0.8205774595811905</v>
      </c>
      <c r="G34" s="225" t="s">
        <v>152</v>
      </c>
      <c r="H34" s="30" t="s">
        <v>152</v>
      </c>
      <c r="I34" s="243" t="s">
        <v>152</v>
      </c>
      <c r="J34" s="218"/>
      <c r="K34" s="19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3" customFormat="1" ht="15" customHeight="1">
      <c r="A35" s="196" t="s">
        <v>34</v>
      </c>
      <c r="B35" s="198">
        <f>'介護保険第一号被保険者データ '!B35</f>
        <v>26504</v>
      </c>
      <c r="C35" s="225">
        <v>3248</v>
      </c>
      <c r="D35" s="192">
        <f t="shared" si="0"/>
        <v>0.12254753999396317</v>
      </c>
      <c r="E35" s="225">
        <v>23256</v>
      </c>
      <c r="F35" s="192">
        <f t="shared" si="1"/>
        <v>0.8774524600060368</v>
      </c>
      <c r="G35" s="225" t="s">
        <v>152</v>
      </c>
      <c r="H35" s="30">
        <v>1161</v>
      </c>
      <c r="I35" s="243" t="s">
        <v>152</v>
      </c>
      <c r="J35" s="218">
        <f t="shared" si="2"/>
        <v>0.04380470872321159</v>
      </c>
      <c r="K35" s="192">
        <f t="shared" si="3"/>
        <v>0.35745073891625617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3" customFormat="1" ht="15" customHeight="1">
      <c r="A36" s="196" t="s">
        <v>33</v>
      </c>
      <c r="B36" s="198">
        <f>'介護保険第一号被保険者データ '!B36</f>
        <v>14993</v>
      </c>
      <c r="C36" s="225">
        <v>3245</v>
      </c>
      <c r="D36" s="192">
        <f>C36/B36</f>
        <v>0.2164343360234776</v>
      </c>
      <c r="E36" s="225">
        <v>13068</v>
      </c>
      <c r="F36" s="192">
        <f>E36/B36</f>
        <v>0.871606749816581</v>
      </c>
      <c r="G36" s="225">
        <v>206</v>
      </c>
      <c r="H36" s="30">
        <v>889</v>
      </c>
      <c r="I36" s="243" t="s">
        <v>152</v>
      </c>
      <c r="J36" s="218">
        <f>H36/B36</f>
        <v>0.05929433735743347</v>
      </c>
      <c r="K36" s="192">
        <f>H36/C36</f>
        <v>0.273959938366718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3" customFormat="1" ht="15" customHeight="1">
      <c r="A37" s="196" t="s">
        <v>6</v>
      </c>
      <c r="B37" s="198">
        <f>'介護保険第一号被保険者データ '!B37</f>
        <v>25937</v>
      </c>
      <c r="C37" s="225">
        <v>5500</v>
      </c>
      <c r="D37" s="192">
        <f>C37/B37</f>
        <v>0.21205228052588965</v>
      </c>
      <c r="E37" s="225">
        <v>21307</v>
      </c>
      <c r="F37" s="192">
        <f>E37/B37</f>
        <v>0.8214905347572965</v>
      </c>
      <c r="G37" s="225">
        <v>460</v>
      </c>
      <c r="H37" s="30">
        <v>1063</v>
      </c>
      <c r="I37" s="243" t="s">
        <v>152</v>
      </c>
      <c r="J37" s="218">
        <f>H37/B37</f>
        <v>0.04098392258164013</v>
      </c>
      <c r="K37" s="192">
        <f t="shared" si="3"/>
        <v>0.19327272727272726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3" customFormat="1" ht="15" customHeight="1">
      <c r="A38" s="196" t="s">
        <v>35</v>
      </c>
      <c r="B38" s="198">
        <f>'介護保険第一号被保険者データ '!B38</f>
        <v>26455</v>
      </c>
      <c r="C38" s="225">
        <v>2835</v>
      </c>
      <c r="D38" s="192">
        <f t="shared" si="0"/>
        <v>0.10716310716310716</v>
      </c>
      <c r="E38" s="225">
        <v>23620</v>
      </c>
      <c r="F38" s="192">
        <f t="shared" si="1"/>
        <v>0.8928368928368928</v>
      </c>
      <c r="G38" s="225">
        <v>91</v>
      </c>
      <c r="H38" s="30">
        <v>532</v>
      </c>
      <c r="I38" s="243">
        <v>401</v>
      </c>
      <c r="J38" s="218">
        <f t="shared" si="2"/>
        <v>0.02010962010962011</v>
      </c>
      <c r="K38" s="192">
        <f t="shared" si="3"/>
        <v>0.18765432098765433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3" customFormat="1" ht="15" customHeight="1">
      <c r="A39" s="196" t="s">
        <v>36</v>
      </c>
      <c r="B39" s="198">
        <f>'介護保険第一号被保険者データ '!B39</f>
        <v>12202</v>
      </c>
      <c r="C39" s="225">
        <v>1888</v>
      </c>
      <c r="D39" s="192">
        <f t="shared" si="0"/>
        <v>0.15472873299459106</v>
      </c>
      <c r="E39" s="225">
        <v>10314</v>
      </c>
      <c r="F39" s="192">
        <f t="shared" si="1"/>
        <v>0.845271267005409</v>
      </c>
      <c r="G39" s="225" t="s">
        <v>131</v>
      </c>
      <c r="H39" s="30" t="s">
        <v>131</v>
      </c>
      <c r="I39" s="243">
        <v>212</v>
      </c>
      <c r="J39" s="218"/>
      <c r="K39" s="19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3" customFormat="1" ht="15" customHeight="1">
      <c r="A40" s="196" t="s">
        <v>20</v>
      </c>
      <c r="B40" s="198">
        <f>'介護保険第一号被保険者データ '!B40</f>
        <v>4052</v>
      </c>
      <c r="C40" s="225">
        <v>357</v>
      </c>
      <c r="D40" s="192">
        <f>C40/B40</f>
        <v>0.08810463968410662</v>
      </c>
      <c r="E40" s="225">
        <v>3695</v>
      </c>
      <c r="F40" s="192">
        <f>E40/B40</f>
        <v>0.9118953603158934</v>
      </c>
      <c r="G40" s="225" t="s">
        <v>63</v>
      </c>
      <c r="H40" s="30" t="s">
        <v>63</v>
      </c>
      <c r="I40" s="243" t="s">
        <v>63</v>
      </c>
      <c r="J40" s="218"/>
      <c r="K40" s="19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3" customFormat="1" ht="15" customHeight="1">
      <c r="A41" s="196" t="s">
        <v>19</v>
      </c>
      <c r="B41" s="198">
        <f>'介護保険第一号被保険者データ '!B41</f>
        <v>2909</v>
      </c>
      <c r="C41" s="225">
        <v>402</v>
      </c>
      <c r="D41" s="192">
        <f t="shared" si="0"/>
        <v>0.13819181849432796</v>
      </c>
      <c r="E41" s="225">
        <v>2507</v>
      </c>
      <c r="F41" s="192">
        <f t="shared" si="1"/>
        <v>0.8618081815056721</v>
      </c>
      <c r="G41" s="225" t="s">
        <v>63</v>
      </c>
      <c r="H41" s="30">
        <v>98</v>
      </c>
      <c r="I41" s="243">
        <v>34</v>
      </c>
      <c r="J41" s="218">
        <f aca="true" t="shared" si="4" ref="J41:J46">H41/B41</f>
        <v>0.03368855276727398</v>
      </c>
      <c r="K41" s="192">
        <f t="shared" si="3"/>
        <v>0.24378109452736318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3" customFormat="1" ht="15" customHeight="1">
      <c r="A42" s="196" t="s">
        <v>37</v>
      </c>
      <c r="B42" s="198">
        <f>'介護保険第一号被保険者データ '!B42</f>
        <v>1908</v>
      </c>
      <c r="C42" s="225">
        <v>132</v>
      </c>
      <c r="D42" s="192">
        <f>C42/B42</f>
        <v>0.06918238993710692</v>
      </c>
      <c r="E42" s="225">
        <v>1773</v>
      </c>
      <c r="F42" s="192">
        <f>E42/B42</f>
        <v>0.9292452830188679</v>
      </c>
      <c r="G42" s="225">
        <v>0</v>
      </c>
      <c r="H42" s="30">
        <v>8</v>
      </c>
      <c r="I42" s="243" t="s">
        <v>152</v>
      </c>
      <c r="J42" s="218">
        <f>H42/B42</f>
        <v>0.0041928721174004195</v>
      </c>
      <c r="K42" s="192">
        <f t="shared" si="3"/>
        <v>0.06060606060606061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3" customFormat="1" ht="15" customHeight="1">
      <c r="A43" s="196" t="s">
        <v>11</v>
      </c>
      <c r="B43" s="198">
        <f>'介護保険第一号被保険者データ '!B43</f>
        <v>112587</v>
      </c>
      <c r="C43" s="225">
        <v>23376</v>
      </c>
      <c r="D43" s="192">
        <f t="shared" si="0"/>
        <v>0.20762610248074823</v>
      </c>
      <c r="E43" s="225">
        <v>89211</v>
      </c>
      <c r="F43" s="192">
        <f t="shared" si="1"/>
        <v>0.7923738975192518</v>
      </c>
      <c r="G43" s="225" t="s">
        <v>152</v>
      </c>
      <c r="H43" s="30">
        <v>6733</v>
      </c>
      <c r="I43" s="243" t="s">
        <v>152</v>
      </c>
      <c r="J43" s="218">
        <f t="shared" si="4"/>
        <v>0.059802641512785665</v>
      </c>
      <c r="K43" s="192">
        <f t="shared" si="3"/>
        <v>0.28803045859000687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3" customFormat="1" ht="15" customHeight="1">
      <c r="A44" s="196" t="s">
        <v>38</v>
      </c>
      <c r="B44" s="198">
        <f>'介護保険第一号被保険者データ '!B44</f>
        <v>61575</v>
      </c>
      <c r="C44" s="225"/>
      <c r="D44" s="192">
        <f t="shared" si="0"/>
        <v>0</v>
      </c>
      <c r="E44" s="225"/>
      <c r="F44" s="192">
        <f t="shared" si="1"/>
        <v>0</v>
      </c>
      <c r="G44" s="225" t="s">
        <v>152</v>
      </c>
      <c r="H44" s="30" t="s">
        <v>152</v>
      </c>
      <c r="I44" s="243" t="s">
        <v>152</v>
      </c>
      <c r="J44" s="218"/>
      <c r="K44" s="19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3" customFormat="1" ht="15" customHeight="1" thickBot="1">
      <c r="A45" s="200" t="s">
        <v>39</v>
      </c>
      <c r="B45" s="201">
        <f>'介護保険第一号被保険者データ '!B45</f>
        <v>15911</v>
      </c>
      <c r="C45" s="227">
        <v>2412</v>
      </c>
      <c r="D45" s="204">
        <f>C45/B45</f>
        <v>0.1515932373829426</v>
      </c>
      <c r="E45" s="227">
        <v>13499</v>
      </c>
      <c r="F45" s="204">
        <f>E45/B45</f>
        <v>0.8484067626170574</v>
      </c>
      <c r="G45" s="227">
        <v>190</v>
      </c>
      <c r="H45" s="203">
        <v>585</v>
      </c>
      <c r="I45" s="246">
        <v>341</v>
      </c>
      <c r="J45" s="220">
        <f>H45/B45</f>
        <v>0.036767016529445036</v>
      </c>
      <c r="K45" s="204">
        <f t="shared" si="3"/>
        <v>0.24253731343283583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3" customFormat="1" ht="24" customHeight="1" thickBot="1">
      <c r="A46" s="247" t="s">
        <v>42</v>
      </c>
      <c r="B46" s="206">
        <f>SUM(B5:B45)</f>
        <v>1907127</v>
      </c>
      <c r="C46" s="21">
        <f aca="true" t="shared" si="5" ref="C46:I46">SUM(C5:C45)</f>
        <v>695223</v>
      </c>
      <c r="D46" s="234">
        <f t="shared" si="0"/>
        <v>0.36453943549643</v>
      </c>
      <c r="E46" s="21">
        <f t="shared" si="5"/>
        <v>1149651</v>
      </c>
      <c r="F46" s="234">
        <f t="shared" si="1"/>
        <v>0.6028182706238232</v>
      </c>
      <c r="G46" s="21">
        <f t="shared" si="5"/>
        <v>10933</v>
      </c>
      <c r="H46" s="28">
        <f t="shared" si="5"/>
        <v>82684</v>
      </c>
      <c r="I46" s="34">
        <f t="shared" si="5"/>
        <v>31306</v>
      </c>
      <c r="J46" s="221">
        <f t="shared" si="4"/>
        <v>0.04335526684903523</v>
      </c>
      <c r="K46" s="234">
        <f t="shared" si="3"/>
        <v>0.11893162337839801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11" s="65" customFormat="1" ht="15.75" customHeight="1">
      <c r="A47" s="62"/>
      <c r="B47" s="37" t="s">
        <v>218</v>
      </c>
      <c r="C47" s="82"/>
      <c r="D47" s="82"/>
      <c r="E47" s="67" t="s">
        <v>70</v>
      </c>
      <c r="F47" s="63"/>
      <c r="G47" s="64"/>
      <c r="H47" s="39" t="s">
        <v>66</v>
      </c>
      <c r="J47" s="63"/>
      <c r="K47" s="63"/>
    </row>
    <row r="48" spans="1:11" s="39" customFormat="1" ht="15" customHeight="1">
      <c r="A48" s="66"/>
      <c r="C48" s="67"/>
      <c r="D48" s="68"/>
      <c r="E48" s="67" t="s">
        <v>71</v>
      </c>
      <c r="F48" s="68"/>
      <c r="G48" s="67"/>
      <c r="H48" s="39" t="s">
        <v>67</v>
      </c>
      <c r="J48" s="68"/>
      <c r="K48" s="68"/>
    </row>
    <row r="49" spans="1:11" s="39" customFormat="1" ht="15" customHeight="1">
      <c r="A49" s="66"/>
      <c r="C49" s="67"/>
      <c r="D49" s="68"/>
      <c r="E49" s="67"/>
      <c r="F49" s="68"/>
      <c r="G49" s="67"/>
      <c r="H49" s="67"/>
      <c r="I49" s="67"/>
      <c r="J49" s="68"/>
      <c r="K49" s="68"/>
    </row>
    <row r="50" s="39" customFormat="1" ht="15" customHeight="1"/>
    <row r="51" s="39" customFormat="1" ht="15" customHeight="1"/>
    <row r="52" spans="1:22" ht="18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8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8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8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8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8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8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8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8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8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8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8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8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8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8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8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8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8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8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8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8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8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8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8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8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8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8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8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8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8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8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8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8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8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8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8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8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8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8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8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8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8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8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8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8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8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8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8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8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8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8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8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8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8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8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8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8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8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8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8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8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8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8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8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8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8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8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8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8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8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8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8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8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8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8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8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8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8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8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8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8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8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8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8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8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8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8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8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8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8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8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8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8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8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8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8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8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8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8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8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8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8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8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8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8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8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8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8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8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8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</sheetData>
  <sheetProtection/>
  <mergeCells count="5">
    <mergeCell ref="J3:K3"/>
    <mergeCell ref="A3:A4"/>
    <mergeCell ref="C3:D3"/>
    <mergeCell ref="E3:F3"/>
    <mergeCell ref="G3:I3"/>
  </mergeCells>
  <printOptions/>
  <pageMargins left="1.15" right="0.2755905511811024" top="0.4330708661417323" bottom="0.1968503937007874" header="0.35433070866141736" footer="0.27559055118110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A1">
      <pane xSplit="1" ySplit="4" topLeftCell="H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9" sqref="Q48:Q49"/>
    </sheetView>
  </sheetViews>
  <sheetFormatPr defaultColWidth="8.72265625" defaultRowHeight="18.75"/>
  <cols>
    <col min="1" max="1" width="9.0859375" style="0" customWidth="1"/>
    <col min="2" max="2" width="7.18359375" style="0" customWidth="1"/>
    <col min="3" max="3" width="5.8125" style="0" customWidth="1"/>
    <col min="4" max="4" width="5.0859375" style="0" customWidth="1"/>
    <col min="5" max="5" width="5.99609375" style="0" customWidth="1"/>
    <col min="6" max="6" width="4.72265625" style="0" customWidth="1"/>
    <col min="7" max="7" width="5.90625" style="0" customWidth="1"/>
    <col min="8" max="8" width="5.72265625" style="0" customWidth="1"/>
    <col min="9" max="9" width="6.18359375" style="0" customWidth="1"/>
    <col min="10" max="10" width="5.18359375" style="0" customWidth="1"/>
    <col min="11" max="11" width="5.54296875" style="0" customWidth="1"/>
    <col min="12" max="13" width="6.2734375" style="0" customWidth="1"/>
    <col min="14" max="14" width="4.99609375" style="0" customWidth="1"/>
    <col min="15" max="15" width="5.99609375" style="0" customWidth="1"/>
    <col min="16" max="16" width="5.0859375" style="0" customWidth="1"/>
    <col min="17" max="17" width="6.0859375" style="0" customWidth="1"/>
    <col min="18" max="18" width="5.72265625" style="0" customWidth="1"/>
    <col min="19" max="19" width="5.99609375" style="0" customWidth="1"/>
    <col min="20" max="20" width="5.18359375" style="0" customWidth="1"/>
    <col min="21" max="21" width="6.18359375" style="0" customWidth="1"/>
    <col min="22" max="22" width="5.72265625" style="0" customWidth="1"/>
    <col min="23" max="23" width="8.72265625" style="40" customWidth="1"/>
  </cols>
  <sheetData>
    <row r="1" spans="2:19" ht="30" customHeight="1">
      <c r="B1" s="71" t="s">
        <v>165</v>
      </c>
      <c r="D1" s="1" t="s">
        <v>138</v>
      </c>
      <c r="E1" s="1"/>
      <c r="F1" s="1"/>
      <c r="G1" s="1"/>
      <c r="H1" s="1"/>
      <c r="I1" s="1"/>
      <c r="J1" s="1"/>
      <c r="K1" s="1"/>
      <c r="L1" s="1" t="s">
        <v>88</v>
      </c>
      <c r="M1" s="1"/>
      <c r="N1" s="1"/>
      <c r="S1" s="1" t="s">
        <v>226</v>
      </c>
    </row>
    <row r="2" spans="2:16" ht="18.75" customHeight="1" thickBot="1">
      <c r="B2" s="2"/>
      <c r="C2" s="1" t="s">
        <v>222</v>
      </c>
      <c r="D2" s="1"/>
      <c r="E2" s="1"/>
      <c r="F2" s="1"/>
      <c r="G2" s="1"/>
      <c r="H2" s="1"/>
      <c r="I2" s="1"/>
      <c r="J2" s="1"/>
      <c r="K2" s="60"/>
      <c r="M2" s="1" t="s">
        <v>294</v>
      </c>
      <c r="N2" s="1"/>
      <c r="O2" s="1"/>
      <c r="P2" s="1"/>
    </row>
    <row r="3" spans="1:23" s="60" customFormat="1" ht="21" customHeight="1" thickTop="1">
      <c r="A3" s="496" t="s">
        <v>0</v>
      </c>
      <c r="B3" s="172" t="s">
        <v>62</v>
      </c>
      <c r="C3" s="475" t="s">
        <v>80</v>
      </c>
      <c r="D3" s="477"/>
      <c r="E3" s="476" t="s">
        <v>166</v>
      </c>
      <c r="F3" s="476"/>
      <c r="G3" s="475" t="s">
        <v>167</v>
      </c>
      <c r="H3" s="476"/>
      <c r="I3" s="494" t="s">
        <v>290</v>
      </c>
      <c r="J3" s="495"/>
      <c r="K3" s="476" t="s">
        <v>83</v>
      </c>
      <c r="L3" s="476"/>
      <c r="M3" s="494" t="s">
        <v>293</v>
      </c>
      <c r="N3" s="495"/>
      <c r="O3" s="476" t="s">
        <v>84</v>
      </c>
      <c r="P3" s="477"/>
      <c r="Q3" s="476" t="s">
        <v>85</v>
      </c>
      <c r="R3" s="476"/>
      <c r="S3" s="475" t="s">
        <v>86</v>
      </c>
      <c r="T3" s="477"/>
      <c r="U3" s="476" t="s">
        <v>87</v>
      </c>
      <c r="V3" s="477"/>
      <c r="W3" s="69"/>
    </row>
    <row r="4" spans="1:23" s="60" customFormat="1" ht="19.5" customHeight="1" thickBot="1">
      <c r="A4" s="480"/>
      <c r="B4" s="180" t="s">
        <v>54</v>
      </c>
      <c r="C4" s="408" t="s">
        <v>81</v>
      </c>
      <c r="D4" s="409" t="s">
        <v>137</v>
      </c>
      <c r="E4" s="410" t="s">
        <v>55</v>
      </c>
      <c r="F4" s="411" t="s">
        <v>56</v>
      </c>
      <c r="G4" s="408" t="s">
        <v>55</v>
      </c>
      <c r="H4" s="411" t="s">
        <v>56</v>
      </c>
      <c r="I4" s="459" t="s">
        <v>55</v>
      </c>
      <c r="J4" s="460" t="s">
        <v>291</v>
      </c>
      <c r="K4" s="410" t="s">
        <v>55</v>
      </c>
      <c r="L4" s="411" t="s">
        <v>56</v>
      </c>
      <c r="M4" s="459" t="s">
        <v>55</v>
      </c>
      <c r="N4" s="460" t="s">
        <v>56</v>
      </c>
      <c r="O4" s="410" t="s">
        <v>55</v>
      </c>
      <c r="P4" s="409" t="s">
        <v>56</v>
      </c>
      <c r="Q4" s="410" t="s">
        <v>55</v>
      </c>
      <c r="R4" s="411" t="s">
        <v>56</v>
      </c>
      <c r="S4" s="408" t="s">
        <v>55</v>
      </c>
      <c r="T4" s="409" t="s">
        <v>56</v>
      </c>
      <c r="U4" s="410" t="s">
        <v>55</v>
      </c>
      <c r="V4" s="409" t="s">
        <v>56</v>
      </c>
      <c r="W4" s="69"/>
    </row>
    <row r="5" spans="1:24" s="13" customFormat="1" ht="16.5" customHeight="1">
      <c r="A5" s="401" t="s">
        <v>1</v>
      </c>
      <c r="B5" s="257">
        <f>'介護保険第一号被保険者データ '!B5</f>
        <v>589992</v>
      </c>
      <c r="C5" s="131">
        <v>121447</v>
      </c>
      <c r="D5" s="252">
        <f aca="true" t="shared" si="0" ref="D5:D46">C5/B5</f>
        <v>0.20584516400222375</v>
      </c>
      <c r="E5" s="265">
        <v>21795</v>
      </c>
      <c r="F5" s="261">
        <f aca="true" t="shared" si="1" ref="F5:F46">E5/C5</f>
        <v>0.17946099944831903</v>
      </c>
      <c r="G5" s="270">
        <v>18172</v>
      </c>
      <c r="H5" s="261">
        <f aca="true" t="shared" si="2" ref="H5:H46">G5/C5</f>
        <v>0.1496290562961621</v>
      </c>
      <c r="I5" s="461">
        <f>E5+G5</f>
        <v>39967</v>
      </c>
      <c r="J5" s="462">
        <f>I5/C5</f>
        <v>0.32909005574448114</v>
      </c>
      <c r="K5" s="265">
        <v>18485</v>
      </c>
      <c r="L5" s="261">
        <f aca="true" t="shared" si="3" ref="L5:L46">K5/C5</f>
        <v>0.1522063122184986</v>
      </c>
      <c r="M5" s="461">
        <f>I5+K5</f>
        <v>58452</v>
      </c>
      <c r="N5" s="462">
        <f>M5/C5</f>
        <v>0.48129636796297975</v>
      </c>
      <c r="O5" s="139">
        <v>20168</v>
      </c>
      <c r="P5" s="252">
        <f aca="true" t="shared" si="4" ref="P5:P46">O5/C5</f>
        <v>0.16606420907885744</v>
      </c>
      <c r="Q5" s="139">
        <v>15439</v>
      </c>
      <c r="R5" s="261">
        <f aca="true" t="shared" si="5" ref="R5:R46">Q5/C5</f>
        <v>0.12712541273147956</v>
      </c>
      <c r="S5" s="131">
        <v>14998</v>
      </c>
      <c r="T5" s="252">
        <f aca="true" t="shared" si="6" ref="T5:T46">S5/C5</f>
        <v>0.12349419911566362</v>
      </c>
      <c r="U5" s="265">
        <v>12390</v>
      </c>
      <c r="V5" s="252">
        <f aca="true" t="shared" si="7" ref="V5:V46">U5/C5</f>
        <v>0.10201981111101963</v>
      </c>
      <c r="W5" s="41"/>
      <c r="X5" s="16"/>
    </row>
    <row r="6" spans="1:24" s="13" customFormat="1" ht="16.5" customHeight="1">
      <c r="A6" s="402" t="s">
        <v>21</v>
      </c>
      <c r="B6" s="258">
        <f>'介護保険第一号被保険者データ '!B6</f>
        <v>68173</v>
      </c>
      <c r="C6" s="133">
        <v>11650</v>
      </c>
      <c r="D6" s="248">
        <f t="shared" si="0"/>
        <v>0.17088876828069763</v>
      </c>
      <c r="E6" s="266">
        <v>2001</v>
      </c>
      <c r="F6" s="262">
        <f t="shared" si="1"/>
        <v>0.1717596566523605</v>
      </c>
      <c r="G6" s="271">
        <v>2016</v>
      </c>
      <c r="H6" s="262">
        <f t="shared" si="2"/>
        <v>0.1730472103004292</v>
      </c>
      <c r="I6" s="461">
        <f aca="true" t="shared" si="8" ref="I6:I46">E6+G6</f>
        <v>4017</v>
      </c>
      <c r="J6" s="462">
        <f aca="true" t="shared" si="9" ref="J6:J46">I6/C6</f>
        <v>0.3448068669527897</v>
      </c>
      <c r="K6" s="266">
        <v>1547</v>
      </c>
      <c r="L6" s="262">
        <f t="shared" si="3"/>
        <v>0.13278969957081546</v>
      </c>
      <c r="M6" s="461">
        <f aca="true" t="shared" si="10" ref="M6:M46">I6+K6</f>
        <v>5564</v>
      </c>
      <c r="N6" s="462">
        <f aca="true" t="shared" si="11" ref="N6:N46">M6/C6</f>
        <v>0.47759656652360516</v>
      </c>
      <c r="O6" s="137">
        <v>2043</v>
      </c>
      <c r="P6" s="248">
        <f t="shared" si="4"/>
        <v>0.1753648068669528</v>
      </c>
      <c r="Q6" s="137">
        <v>1626</v>
      </c>
      <c r="R6" s="262">
        <f t="shared" si="5"/>
        <v>0.1395708154506438</v>
      </c>
      <c r="S6" s="133">
        <v>1267</v>
      </c>
      <c r="T6" s="248">
        <f t="shared" si="6"/>
        <v>0.10875536480686696</v>
      </c>
      <c r="U6" s="266">
        <v>1150</v>
      </c>
      <c r="V6" s="248">
        <f t="shared" si="7"/>
        <v>0.09871244635193133</v>
      </c>
      <c r="W6" s="41"/>
      <c r="X6" s="16"/>
    </row>
    <row r="7" spans="1:24" s="13" customFormat="1" ht="16.5" customHeight="1">
      <c r="A7" s="402" t="s">
        <v>22</v>
      </c>
      <c r="B7" s="258">
        <f>'介護保険第一号被保険者データ '!B7</f>
        <v>85042</v>
      </c>
      <c r="C7" s="133">
        <v>15138</v>
      </c>
      <c r="D7" s="248">
        <f t="shared" si="0"/>
        <v>0.17800616166129676</v>
      </c>
      <c r="E7" s="266">
        <v>2172</v>
      </c>
      <c r="F7" s="262">
        <f t="shared" si="1"/>
        <v>0.1434799841458581</v>
      </c>
      <c r="G7" s="271">
        <v>2918</v>
      </c>
      <c r="H7" s="262">
        <f t="shared" si="2"/>
        <v>0.19275994186814638</v>
      </c>
      <c r="I7" s="461">
        <f t="shared" si="8"/>
        <v>5090</v>
      </c>
      <c r="J7" s="462">
        <f t="shared" si="9"/>
        <v>0.3362399260140045</v>
      </c>
      <c r="K7" s="266">
        <v>2619</v>
      </c>
      <c r="L7" s="262">
        <f t="shared" si="3"/>
        <v>0.17300832342449465</v>
      </c>
      <c r="M7" s="461">
        <f t="shared" si="10"/>
        <v>7709</v>
      </c>
      <c r="N7" s="462">
        <f t="shared" si="11"/>
        <v>0.5092482494384991</v>
      </c>
      <c r="O7" s="137">
        <v>2496</v>
      </c>
      <c r="P7" s="248">
        <f t="shared" si="4"/>
        <v>0.16488307570352756</v>
      </c>
      <c r="Q7" s="137">
        <v>1879</v>
      </c>
      <c r="R7" s="262">
        <f t="shared" si="5"/>
        <v>0.12412471924957062</v>
      </c>
      <c r="S7" s="133">
        <v>1688</v>
      </c>
      <c r="T7" s="248">
        <f t="shared" si="6"/>
        <v>0.11150746465847536</v>
      </c>
      <c r="U7" s="267">
        <v>1366</v>
      </c>
      <c r="V7" s="248">
        <f t="shared" si="7"/>
        <v>0.09023649094992733</v>
      </c>
      <c r="W7" s="41"/>
      <c r="X7" s="16"/>
    </row>
    <row r="8" spans="1:24" s="13" customFormat="1" ht="16.5" customHeight="1">
      <c r="A8" s="402" t="s">
        <v>23</v>
      </c>
      <c r="B8" s="258">
        <f>'介護保険第一号被保険者データ '!B8</f>
        <v>25985</v>
      </c>
      <c r="C8" s="133">
        <v>4338</v>
      </c>
      <c r="D8" s="248">
        <f t="shared" si="0"/>
        <v>0.16694246680777372</v>
      </c>
      <c r="E8" s="266">
        <v>859</v>
      </c>
      <c r="F8" s="262">
        <f t="shared" si="1"/>
        <v>0.19801751959428307</v>
      </c>
      <c r="G8" s="271">
        <v>585</v>
      </c>
      <c r="H8" s="262">
        <f t="shared" si="2"/>
        <v>0.13485477178423236</v>
      </c>
      <c r="I8" s="461">
        <f t="shared" si="8"/>
        <v>1444</v>
      </c>
      <c r="J8" s="462">
        <f t="shared" si="9"/>
        <v>0.33287229137851543</v>
      </c>
      <c r="K8" s="266">
        <v>870</v>
      </c>
      <c r="L8" s="262">
        <f t="shared" si="3"/>
        <v>0.20055325034578148</v>
      </c>
      <c r="M8" s="461">
        <f t="shared" si="10"/>
        <v>2314</v>
      </c>
      <c r="N8" s="462">
        <f t="shared" si="11"/>
        <v>0.5334255417242969</v>
      </c>
      <c r="O8" s="137">
        <v>649</v>
      </c>
      <c r="P8" s="248">
        <f t="shared" si="4"/>
        <v>0.1496081143384048</v>
      </c>
      <c r="Q8" s="137">
        <v>547</v>
      </c>
      <c r="R8" s="262">
        <f t="shared" si="5"/>
        <v>0.12609497464269248</v>
      </c>
      <c r="S8" s="133">
        <v>424</v>
      </c>
      <c r="T8" s="248">
        <f t="shared" si="6"/>
        <v>0.09774089442139235</v>
      </c>
      <c r="U8" s="267">
        <v>404</v>
      </c>
      <c r="V8" s="248">
        <f t="shared" si="7"/>
        <v>0.09313047487321346</v>
      </c>
      <c r="W8" s="41"/>
      <c r="X8" s="16"/>
    </row>
    <row r="9" spans="1:24" s="13" customFormat="1" ht="16.5" customHeight="1">
      <c r="A9" s="402" t="s">
        <v>3</v>
      </c>
      <c r="B9" s="258">
        <f>'介護保険第一号被保険者データ '!B9</f>
        <v>23144</v>
      </c>
      <c r="C9" s="133">
        <v>3855</v>
      </c>
      <c r="D9" s="248">
        <f t="shared" si="0"/>
        <v>0.16656584860006912</v>
      </c>
      <c r="E9" s="266">
        <v>472</v>
      </c>
      <c r="F9" s="262">
        <f t="shared" si="1"/>
        <v>0.12243839169909208</v>
      </c>
      <c r="G9" s="271">
        <v>595</v>
      </c>
      <c r="H9" s="262">
        <f t="shared" si="2"/>
        <v>0.1543450064850843</v>
      </c>
      <c r="I9" s="461">
        <f t="shared" si="8"/>
        <v>1067</v>
      </c>
      <c r="J9" s="462">
        <f t="shared" si="9"/>
        <v>0.2767833981841764</v>
      </c>
      <c r="K9" s="266">
        <v>682</v>
      </c>
      <c r="L9" s="262">
        <f t="shared" si="3"/>
        <v>0.17691309987029832</v>
      </c>
      <c r="M9" s="461">
        <f t="shared" si="10"/>
        <v>1749</v>
      </c>
      <c r="N9" s="462">
        <f t="shared" si="11"/>
        <v>0.4536964980544747</v>
      </c>
      <c r="O9" s="137">
        <v>660</v>
      </c>
      <c r="P9" s="248">
        <f t="shared" si="4"/>
        <v>0.17120622568093385</v>
      </c>
      <c r="Q9" s="137">
        <v>520</v>
      </c>
      <c r="R9" s="262">
        <f t="shared" si="5"/>
        <v>0.13488975356679636</v>
      </c>
      <c r="S9" s="133">
        <v>486</v>
      </c>
      <c r="T9" s="248">
        <f t="shared" si="6"/>
        <v>0.12607003891050583</v>
      </c>
      <c r="U9" s="267">
        <v>440</v>
      </c>
      <c r="V9" s="248">
        <f t="shared" si="7"/>
        <v>0.11413748378728923</v>
      </c>
      <c r="W9" s="41"/>
      <c r="X9" s="16"/>
    </row>
    <row r="10" spans="1:24" s="13" customFormat="1" ht="16.5" customHeight="1">
      <c r="A10" s="402" t="s">
        <v>4</v>
      </c>
      <c r="B10" s="258">
        <f>'介護保険第一号被保険者データ '!B10</f>
        <v>81203</v>
      </c>
      <c r="C10" s="133">
        <v>11867</v>
      </c>
      <c r="D10" s="248">
        <f>C10/B10</f>
        <v>0.14613992093888156</v>
      </c>
      <c r="E10" s="266">
        <v>2242</v>
      </c>
      <c r="F10" s="262">
        <f>E10/C10</f>
        <v>0.18892727732367068</v>
      </c>
      <c r="G10" s="271">
        <v>1869</v>
      </c>
      <c r="H10" s="262">
        <f>G10/C10</f>
        <v>0.15749557596696723</v>
      </c>
      <c r="I10" s="461">
        <f t="shared" si="8"/>
        <v>4111</v>
      </c>
      <c r="J10" s="462">
        <f t="shared" si="9"/>
        <v>0.3464228532906379</v>
      </c>
      <c r="K10" s="266">
        <v>1875</v>
      </c>
      <c r="L10" s="262">
        <f>K10/C10</f>
        <v>0.15800117974214206</v>
      </c>
      <c r="M10" s="461">
        <f t="shared" si="10"/>
        <v>5986</v>
      </c>
      <c r="N10" s="462">
        <f t="shared" si="11"/>
        <v>0.5044240330327799</v>
      </c>
      <c r="O10" s="137">
        <v>1997</v>
      </c>
      <c r="P10" s="248">
        <f>O10/C10</f>
        <v>0.1682817898373641</v>
      </c>
      <c r="Q10" s="137">
        <v>1533</v>
      </c>
      <c r="R10" s="262">
        <f>Q10/C10</f>
        <v>0.12918176455717537</v>
      </c>
      <c r="S10" s="133">
        <v>1275</v>
      </c>
      <c r="T10" s="248">
        <f>S10/C10</f>
        <v>0.10744080222465661</v>
      </c>
      <c r="U10" s="267">
        <v>1076</v>
      </c>
      <c r="V10" s="248">
        <f>U10/C10</f>
        <v>0.09067161034802393</v>
      </c>
      <c r="W10" s="41"/>
      <c r="X10" s="16"/>
    </row>
    <row r="11" spans="1:24" s="13" customFormat="1" ht="16.5" customHeight="1">
      <c r="A11" s="402" t="s">
        <v>5</v>
      </c>
      <c r="B11" s="258">
        <f>'介護保険第一号被保険者データ '!B11</f>
        <v>50630</v>
      </c>
      <c r="C11" s="133">
        <v>8077</v>
      </c>
      <c r="D11" s="248">
        <f t="shared" si="0"/>
        <v>0.1595299229705708</v>
      </c>
      <c r="E11" s="266">
        <v>1397</v>
      </c>
      <c r="F11" s="262">
        <f t="shared" si="1"/>
        <v>0.17296025752135694</v>
      </c>
      <c r="G11" s="271">
        <v>989</v>
      </c>
      <c r="H11" s="262">
        <f t="shared" si="2"/>
        <v>0.12244645289092485</v>
      </c>
      <c r="I11" s="461">
        <f t="shared" si="8"/>
        <v>2386</v>
      </c>
      <c r="J11" s="462">
        <f t="shared" si="9"/>
        <v>0.2954067104122818</v>
      </c>
      <c r="K11" s="266">
        <v>1672</v>
      </c>
      <c r="L11" s="262">
        <f t="shared" si="3"/>
        <v>0.20700755230902562</v>
      </c>
      <c r="M11" s="461">
        <f t="shared" si="10"/>
        <v>4058</v>
      </c>
      <c r="N11" s="462">
        <f t="shared" si="11"/>
        <v>0.5024142627213074</v>
      </c>
      <c r="O11" s="137">
        <v>1159</v>
      </c>
      <c r="P11" s="248">
        <f t="shared" si="4"/>
        <v>0.1434938714869382</v>
      </c>
      <c r="Q11" s="137">
        <v>1058</v>
      </c>
      <c r="R11" s="262">
        <f t="shared" si="5"/>
        <v>0.13098922867401264</v>
      </c>
      <c r="S11" s="133">
        <v>943</v>
      </c>
      <c r="T11" s="248">
        <f t="shared" si="6"/>
        <v>0.116751269035533</v>
      </c>
      <c r="U11" s="267">
        <v>859</v>
      </c>
      <c r="V11" s="248">
        <f t="shared" si="7"/>
        <v>0.10635136808220874</v>
      </c>
      <c r="W11" s="41"/>
      <c r="X11" s="16"/>
    </row>
    <row r="12" spans="1:24" s="13" customFormat="1" ht="16.5" customHeight="1">
      <c r="A12" s="402" t="s">
        <v>9</v>
      </c>
      <c r="B12" s="258">
        <f>'介護保険第一号被保険者データ '!B12</f>
        <v>16261</v>
      </c>
      <c r="C12" s="133">
        <v>2313</v>
      </c>
      <c r="D12" s="248">
        <f>C12/B12</f>
        <v>0.1422421745280118</v>
      </c>
      <c r="E12" s="266">
        <v>229</v>
      </c>
      <c r="F12" s="262">
        <f>E12/C12</f>
        <v>0.09900562040639861</v>
      </c>
      <c r="G12" s="271">
        <v>397</v>
      </c>
      <c r="H12" s="262">
        <f>G12/C12</f>
        <v>0.17163856463467358</v>
      </c>
      <c r="I12" s="461">
        <f t="shared" si="8"/>
        <v>626</v>
      </c>
      <c r="J12" s="462">
        <f t="shared" si="9"/>
        <v>0.2706441850410722</v>
      </c>
      <c r="K12" s="266">
        <v>369</v>
      </c>
      <c r="L12" s="262">
        <f t="shared" si="3"/>
        <v>0.15953307392996108</v>
      </c>
      <c r="M12" s="461">
        <f t="shared" si="10"/>
        <v>995</v>
      </c>
      <c r="N12" s="462">
        <f t="shared" si="11"/>
        <v>0.4301772589710333</v>
      </c>
      <c r="O12" s="137">
        <v>463</v>
      </c>
      <c r="P12" s="248">
        <f t="shared" si="4"/>
        <v>0.2001729355814959</v>
      </c>
      <c r="Q12" s="137">
        <v>319</v>
      </c>
      <c r="R12" s="262">
        <f>Q12/C12</f>
        <v>0.1379161262429745</v>
      </c>
      <c r="S12" s="133">
        <v>300</v>
      </c>
      <c r="T12" s="248">
        <f>S12/C12</f>
        <v>0.1297016861219196</v>
      </c>
      <c r="U12" s="267">
        <v>236</v>
      </c>
      <c r="V12" s="248">
        <f>U12/C12</f>
        <v>0.10203199308257674</v>
      </c>
      <c r="W12" s="41"/>
      <c r="X12" s="16"/>
    </row>
    <row r="13" spans="1:24" s="13" customFormat="1" ht="16.5" customHeight="1">
      <c r="A13" s="402" t="s">
        <v>24</v>
      </c>
      <c r="B13" s="258">
        <f>'介護保険第一号被保険者データ '!B13</f>
        <v>6066</v>
      </c>
      <c r="C13" s="133">
        <v>881</v>
      </c>
      <c r="D13" s="248">
        <f t="shared" si="0"/>
        <v>0.1452357401912298</v>
      </c>
      <c r="E13" s="266">
        <v>111</v>
      </c>
      <c r="F13" s="262">
        <f t="shared" si="1"/>
        <v>0.12599318955732122</v>
      </c>
      <c r="G13" s="271">
        <v>126</v>
      </c>
      <c r="H13" s="262">
        <f t="shared" si="2"/>
        <v>0.14301929625425652</v>
      </c>
      <c r="I13" s="461">
        <f t="shared" si="8"/>
        <v>237</v>
      </c>
      <c r="J13" s="462">
        <f t="shared" si="9"/>
        <v>0.2690124858115778</v>
      </c>
      <c r="K13" s="266">
        <v>169</v>
      </c>
      <c r="L13" s="262">
        <f t="shared" si="3"/>
        <v>0.19182746878547105</v>
      </c>
      <c r="M13" s="461">
        <f t="shared" si="10"/>
        <v>406</v>
      </c>
      <c r="N13" s="462">
        <f t="shared" si="11"/>
        <v>0.4608399545970488</v>
      </c>
      <c r="O13" s="137">
        <v>160</v>
      </c>
      <c r="P13" s="248">
        <f t="shared" si="4"/>
        <v>0.18161180476730987</v>
      </c>
      <c r="Q13" s="137">
        <v>116</v>
      </c>
      <c r="R13" s="262">
        <f t="shared" si="5"/>
        <v>0.13166855845629966</v>
      </c>
      <c r="S13" s="31">
        <v>119</v>
      </c>
      <c r="T13" s="248">
        <f t="shared" si="6"/>
        <v>0.13507377979568672</v>
      </c>
      <c r="U13" s="267">
        <v>80</v>
      </c>
      <c r="V13" s="248">
        <f t="shared" si="7"/>
        <v>0.09080590238365494</v>
      </c>
      <c r="W13" s="41"/>
      <c r="X13" s="16"/>
    </row>
    <row r="14" spans="1:24" s="13" customFormat="1" ht="16.5" customHeight="1">
      <c r="A14" s="402" t="s">
        <v>14</v>
      </c>
      <c r="B14" s="258">
        <f>'介護保険第一号被保険者データ '!B14</f>
        <v>3254</v>
      </c>
      <c r="C14" s="133">
        <v>604</v>
      </c>
      <c r="D14" s="248">
        <f t="shared" si="0"/>
        <v>0.1856177012907191</v>
      </c>
      <c r="E14" s="266">
        <v>59</v>
      </c>
      <c r="F14" s="262">
        <f t="shared" si="1"/>
        <v>0.09768211920529801</v>
      </c>
      <c r="G14" s="271">
        <v>74</v>
      </c>
      <c r="H14" s="262">
        <f t="shared" si="2"/>
        <v>0.12251655629139073</v>
      </c>
      <c r="I14" s="461">
        <f t="shared" si="8"/>
        <v>133</v>
      </c>
      <c r="J14" s="462">
        <f t="shared" si="9"/>
        <v>0.22019867549668873</v>
      </c>
      <c r="K14" s="266">
        <v>109</v>
      </c>
      <c r="L14" s="262">
        <f t="shared" si="3"/>
        <v>0.1804635761589404</v>
      </c>
      <c r="M14" s="461">
        <f t="shared" si="10"/>
        <v>242</v>
      </c>
      <c r="N14" s="462">
        <f t="shared" si="11"/>
        <v>0.40066225165562913</v>
      </c>
      <c r="O14" s="137">
        <v>132</v>
      </c>
      <c r="P14" s="248">
        <f t="shared" si="4"/>
        <v>0.2185430463576159</v>
      </c>
      <c r="Q14" s="137">
        <v>76</v>
      </c>
      <c r="R14" s="262">
        <f t="shared" si="5"/>
        <v>0.12582781456953643</v>
      </c>
      <c r="S14" s="31">
        <v>101</v>
      </c>
      <c r="T14" s="248">
        <f t="shared" si="6"/>
        <v>0.1672185430463576</v>
      </c>
      <c r="U14" s="267">
        <v>84</v>
      </c>
      <c r="V14" s="248">
        <f t="shared" si="7"/>
        <v>0.1390728476821192</v>
      </c>
      <c r="W14" s="41"/>
      <c r="X14" s="16"/>
    </row>
    <row r="15" spans="1:24" s="13" customFormat="1" ht="16.5" customHeight="1">
      <c r="A15" s="402" t="s">
        <v>13</v>
      </c>
      <c r="B15" s="258">
        <f>'介護保険第一号被保険者データ '!B15</f>
        <v>6181</v>
      </c>
      <c r="C15" s="133">
        <v>977</v>
      </c>
      <c r="D15" s="248">
        <f t="shared" si="0"/>
        <v>0.1580650380197379</v>
      </c>
      <c r="E15" s="266">
        <v>171</v>
      </c>
      <c r="F15" s="262">
        <f t="shared" si="1"/>
        <v>0.1750255885363357</v>
      </c>
      <c r="G15" s="271">
        <v>182</v>
      </c>
      <c r="H15" s="262">
        <f t="shared" si="2"/>
        <v>0.1862845445240532</v>
      </c>
      <c r="I15" s="461">
        <f t="shared" si="8"/>
        <v>353</v>
      </c>
      <c r="J15" s="462">
        <f t="shared" si="9"/>
        <v>0.36131013306038895</v>
      </c>
      <c r="K15" s="266">
        <v>151</v>
      </c>
      <c r="L15" s="262">
        <f t="shared" si="3"/>
        <v>0.15455475946775846</v>
      </c>
      <c r="M15" s="461">
        <f t="shared" si="10"/>
        <v>504</v>
      </c>
      <c r="N15" s="462">
        <f t="shared" si="11"/>
        <v>0.5158648925281474</v>
      </c>
      <c r="O15" s="137">
        <v>153</v>
      </c>
      <c r="P15" s="248">
        <f t="shared" si="4"/>
        <v>0.15660184237461616</v>
      </c>
      <c r="Q15" s="32">
        <v>109</v>
      </c>
      <c r="R15" s="262">
        <f t="shared" si="5"/>
        <v>0.11156601842374617</v>
      </c>
      <c r="S15" s="31">
        <v>112</v>
      </c>
      <c r="T15" s="248">
        <f t="shared" si="6"/>
        <v>0.11463664278403275</v>
      </c>
      <c r="U15" s="267">
        <v>99</v>
      </c>
      <c r="V15" s="248">
        <f t="shared" si="7"/>
        <v>0.10133060388945753</v>
      </c>
      <c r="W15" s="41"/>
      <c r="X15" s="16"/>
    </row>
    <row r="16" spans="1:24" s="13" customFormat="1" ht="16.5" customHeight="1">
      <c r="A16" s="402" t="s">
        <v>2</v>
      </c>
      <c r="B16" s="258">
        <f>'介護保険第一号被保険者データ '!B16</f>
        <v>185696</v>
      </c>
      <c r="C16" s="133">
        <v>37999</v>
      </c>
      <c r="D16" s="248">
        <f t="shared" si="0"/>
        <v>0.2046301481992073</v>
      </c>
      <c r="E16" s="266">
        <v>6285</v>
      </c>
      <c r="F16" s="262">
        <f t="shared" si="1"/>
        <v>0.16539908944972237</v>
      </c>
      <c r="G16" s="271">
        <v>5003</v>
      </c>
      <c r="H16" s="262">
        <f t="shared" si="2"/>
        <v>0.13166135950946078</v>
      </c>
      <c r="I16" s="461">
        <f t="shared" si="8"/>
        <v>11288</v>
      </c>
      <c r="J16" s="462">
        <f t="shared" si="9"/>
        <v>0.29706044895918315</v>
      </c>
      <c r="K16" s="266">
        <v>7287</v>
      </c>
      <c r="L16" s="262">
        <f t="shared" si="3"/>
        <v>0.19176820442643228</v>
      </c>
      <c r="M16" s="461">
        <f t="shared" si="10"/>
        <v>18575</v>
      </c>
      <c r="N16" s="462">
        <f t="shared" si="11"/>
        <v>0.48882865338561543</v>
      </c>
      <c r="O16" s="137">
        <v>6487</v>
      </c>
      <c r="P16" s="248">
        <f t="shared" si="4"/>
        <v>0.17071501881628465</v>
      </c>
      <c r="Q16" s="137">
        <v>4617</v>
      </c>
      <c r="R16" s="262">
        <f t="shared" si="5"/>
        <v>0.12150319745256453</v>
      </c>
      <c r="S16" s="133">
        <v>4412</v>
      </c>
      <c r="T16" s="248">
        <f t="shared" si="6"/>
        <v>0.11610831863996421</v>
      </c>
      <c r="U16" s="266">
        <v>3908</v>
      </c>
      <c r="V16" s="248">
        <f t="shared" si="7"/>
        <v>0.10284481170557119</v>
      </c>
      <c r="W16" s="41"/>
      <c r="X16" s="16"/>
    </row>
    <row r="17" spans="1:24" s="13" customFormat="1" ht="16.5" customHeight="1">
      <c r="A17" s="402" t="s">
        <v>10</v>
      </c>
      <c r="B17" s="258">
        <f>'介護保険第一号被保険者データ '!B17</f>
        <v>13132</v>
      </c>
      <c r="C17" s="133">
        <v>2431</v>
      </c>
      <c r="D17" s="248">
        <f t="shared" si="0"/>
        <v>0.1851203167834298</v>
      </c>
      <c r="E17" s="266">
        <v>385</v>
      </c>
      <c r="F17" s="262">
        <f t="shared" si="1"/>
        <v>0.1583710407239819</v>
      </c>
      <c r="G17" s="271">
        <v>381</v>
      </c>
      <c r="H17" s="262">
        <f t="shared" si="2"/>
        <v>0.1567256273138626</v>
      </c>
      <c r="I17" s="461">
        <f t="shared" si="8"/>
        <v>766</v>
      </c>
      <c r="J17" s="462">
        <f t="shared" si="9"/>
        <v>0.31509666803784453</v>
      </c>
      <c r="K17" s="266">
        <v>348</v>
      </c>
      <c r="L17" s="262">
        <f t="shared" si="3"/>
        <v>0.14315096668037844</v>
      </c>
      <c r="M17" s="461">
        <f t="shared" si="10"/>
        <v>1114</v>
      </c>
      <c r="N17" s="462">
        <f t="shared" si="11"/>
        <v>0.45824763471822294</v>
      </c>
      <c r="O17" s="137">
        <v>428</v>
      </c>
      <c r="P17" s="248">
        <f t="shared" si="4"/>
        <v>0.1760592348827643</v>
      </c>
      <c r="Q17" s="32">
        <v>325</v>
      </c>
      <c r="R17" s="262">
        <f t="shared" si="5"/>
        <v>0.13368983957219252</v>
      </c>
      <c r="S17" s="31">
        <v>294</v>
      </c>
      <c r="T17" s="248">
        <f t="shared" si="6"/>
        <v>0.12093788564376799</v>
      </c>
      <c r="U17" s="267">
        <v>270</v>
      </c>
      <c r="V17" s="248">
        <f t="shared" si="7"/>
        <v>0.11106540518305225</v>
      </c>
      <c r="W17" s="41"/>
      <c r="X17" s="16"/>
    </row>
    <row r="18" spans="1:24" s="13" customFormat="1" ht="16.5" customHeight="1">
      <c r="A18" s="402" t="s">
        <v>25</v>
      </c>
      <c r="B18" s="258">
        <f>'介護保険第一号被保険者データ '!B18</f>
        <v>15083</v>
      </c>
      <c r="C18" s="133">
        <v>2355</v>
      </c>
      <c r="D18" s="248">
        <f t="shared" si="0"/>
        <v>0.1561360472054631</v>
      </c>
      <c r="E18" s="267">
        <v>481</v>
      </c>
      <c r="F18" s="262">
        <f t="shared" si="1"/>
        <v>0.20424628450106158</v>
      </c>
      <c r="G18" s="272">
        <v>345</v>
      </c>
      <c r="H18" s="262">
        <f t="shared" si="2"/>
        <v>0.1464968152866242</v>
      </c>
      <c r="I18" s="461">
        <f t="shared" si="8"/>
        <v>826</v>
      </c>
      <c r="J18" s="462">
        <f t="shared" si="9"/>
        <v>0.35074309978768575</v>
      </c>
      <c r="K18" s="267">
        <v>453</v>
      </c>
      <c r="L18" s="262">
        <f t="shared" si="3"/>
        <v>0.19235668789808918</v>
      </c>
      <c r="M18" s="461">
        <f t="shared" si="10"/>
        <v>1279</v>
      </c>
      <c r="N18" s="462">
        <f t="shared" si="11"/>
        <v>0.5430997876857749</v>
      </c>
      <c r="O18" s="137">
        <v>284</v>
      </c>
      <c r="P18" s="248">
        <f t="shared" si="4"/>
        <v>0.12059447983014862</v>
      </c>
      <c r="Q18" s="32">
        <v>302</v>
      </c>
      <c r="R18" s="262">
        <f t="shared" si="5"/>
        <v>0.12823779193205945</v>
      </c>
      <c r="S18" s="31">
        <v>266</v>
      </c>
      <c r="T18" s="248">
        <f t="shared" si="6"/>
        <v>0.1129511677282378</v>
      </c>
      <c r="U18" s="267">
        <v>224</v>
      </c>
      <c r="V18" s="248">
        <f t="shared" si="7"/>
        <v>0.0951167728237792</v>
      </c>
      <c r="W18" s="41"/>
      <c r="X18" s="16"/>
    </row>
    <row r="19" spans="1:24" s="13" customFormat="1" ht="16.5" customHeight="1">
      <c r="A19" s="402" t="s">
        <v>26</v>
      </c>
      <c r="B19" s="258">
        <f>'介護保険第一号被保険者データ '!B19</f>
        <v>43407</v>
      </c>
      <c r="C19" s="133">
        <v>8795</v>
      </c>
      <c r="D19" s="248">
        <f>C19/B19</f>
        <v>0.20261708940954223</v>
      </c>
      <c r="E19" s="267">
        <v>1459</v>
      </c>
      <c r="F19" s="262">
        <f>E19/C19</f>
        <v>0.16588971006253553</v>
      </c>
      <c r="G19" s="272">
        <v>950</v>
      </c>
      <c r="H19" s="262">
        <f>G19/C19</f>
        <v>0.10801591813530415</v>
      </c>
      <c r="I19" s="461">
        <f t="shared" si="8"/>
        <v>2409</v>
      </c>
      <c r="J19" s="462">
        <f t="shared" si="9"/>
        <v>0.2739056281978397</v>
      </c>
      <c r="K19" s="266">
        <v>1936</v>
      </c>
      <c r="L19" s="262">
        <f>K19/C19</f>
        <v>0.22012507106310403</v>
      </c>
      <c r="M19" s="461">
        <f t="shared" si="10"/>
        <v>4345</v>
      </c>
      <c r="N19" s="462">
        <f t="shared" si="11"/>
        <v>0.49403069926094373</v>
      </c>
      <c r="O19" s="137">
        <v>1409</v>
      </c>
      <c r="P19" s="248">
        <f>O19/C19</f>
        <v>0.16020466173962478</v>
      </c>
      <c r="Q19" s="137">
        <v>1195</v>
      </c>
      <c r="R19" s="262">
        <f>Q19/C19</f>
        <v>0.1358726549175668</v>
      </c>
      <c r="S19" s="31">
        <v>1063</v>
      </c>
      <c r="T19" s="248">
        <f>S19/C19</f>
        <v>0.12086412734508244</v>
      </c>
      <c r="U19" s="267">
        <v>783</v>
      </c>
      <c r="V19" s="248">
        <f>U19/C19</f>
        <v>0.08902785673678226</v>
      </c>
      <c r="W19" s="41"/>
      <c r="X19" s="16"/>
    </row>
    <row r="20" spans="1:24" s="13" customFormat="1" ht="16.5" customHeight="1">
      <c r="A20" s="402" t="s">
        <v>27</v>
      </c>
      <c r="B20" s="258">
        <f>'介護保険第一号被保険者データ '!B20</f>
        <v>18641</v>
      </c>
      <c r="C20" s="133">
        <v>3283</v>
      </c>
      <c r="D20" s="248">
        <f>C20/B20</f>
        <v>0.17611716109650769</v>
      </c>
      <c r="E20" s="267">
        <v>416</v>
      </c>
      <c r="F20" s="262">
        <f>E20/C20</f>
        <v>0.12671337191593054</v>
      </c>
      <c r="G20" s="272">
        <v>538</v>
      </c>
      <c r="H20" s="262">
        <f>G20/C20</f>
        <v>0.16387450502589096</v>
      </c>
      <c r="I20" s="461">
        <f t="shared" si="8"/>
        <v>954</v>
      </c>
      <c r="J20" s="462">
        <f t="shared" si="9"/>
        <v>0.29058787694182153</v>
      </c>
      <c r="K20" s="267">
        <v>440</v>
      </c>
      <c r="L20" s="262">
        <f>K20/C20</f>
        <v>0.13402375875723424</v>
      </c>
      <c r="M20" s="461">
        <f t="shared" si="10"/>
        <v>1394</v>
      </c>
      <c r="N20" s="462">
        <f t="shared" si="11"/>
        <v>0.42461163569905574</v>
      </c>
      <c r="O20" s="137">
        <v>607</v>
      </c>
      <c r="P20" s="248">
        <f>O20/C20</f>
        <v>0.18489186719463904</v>
      </c>
      <c r="Q20" s="32">
        <v>452</v>
      </c>
      <c r="R20" s="262">
        <f>Q20/C20</f>
        <v>0.1376789521778861</v>
      </c>
      <c r="S20" s="31">
        <v>449</v>
      </c>
      <c r="T20" s="248">
        <f>S20/C20</f>
        <v>0.1367651538227231</v>
      </c>
      <c r="U20" s="267">
        <v>381</v>
      </c>
      <c r="V20" s="248">
        <f>U20/C20</f>
        <v>0.11605239110569601</v>
      </c>
      <c r="W20" s="41"/>
      <c r="X20" s="16"/>
    </row>
    <row r="21" spans="1:24" s="13" customFormat="1" ht="16.5" customHeight="1">
      <c r="A21" s="402" t="s">
        <v>28</v>
      </c>
      <c r="B21" s="258">
        <f>'介護保険第一号被保険者データ '!B21</f>
        <v>21388</v>
      </c>
      <c r="C21" s="133">
        <v>4683</v>
      </c>
      <c r="D21" s="248">
        <f t="shared" si="0"/>
        <v>0.21895455395548907</v>
      </c>
      <c r="E21" s="267">
        <v>295</v>
      </c>
      <c r="F21" s="262">
        <f t="shared" si="1"/>
        <v>0.06299380738842622</v>
      </c>
      <c r="G21" s="272">
        <v>724</v>
      </c>
      <c r="H21" s="262">
        <f t="shared" si="2"/>
        <v>0.15460175101430707</v>
      </c>
      <c r="I21" s="461">
        <f t="shared" si="8"/>
        <v>1019</v>
      </c>
      <c r="J21" s="462">
        <f t="shared" si="9"/>
        <v>0.21759555840273329</v>
      </c>
      <c r="K21" s="267">
        <v>728</v>
      </c>
      <c r="L21" s="262">
        <f t="shared" si="3"/>
        <v>0.1554559043348281</v>
      </c>
      <c r="M21" s="461">
        <f t="shared" si="10"/>
        <v>1747</v>
      </c>
      <c r="N21" s="462">
        <f t="shared" si="11"/>
        <v>0.3730514627375614</v>
      </c>
      <c r="O21" s="137">
        <v>1108</v>
      </c>
      <c r="P21" s="248">
        <f t="shared" si="4"/>
        <v>0.23660046978432628</v>
      </c>
      <c r="Q21" s="32">
        <v>672</v>
      </c>
      <c r="R21" s="262">
        <f t="shared" si="5"/>
        <v>0.14349775784753363</v>
      </c>
      <c r="S21" s="31">
        <v>620</v>
      </c>
      <c r="T21" s="248">
        <f t="shared" si="6"/>
        <v>0.1323937646807602</v>
      </c>
      <c r="U21" s="267">
        <v>536</v>
      </c>
      <c r="V21" s="248">
        <f t="shared" si="7"/>
        <v>0.1144565449498185</v>
      </c>
      <c r="W21" s="41"/>
      <c r="X21" s="16"/>
    </row>
    <row r="22" spans="1:24" s="13" customFormat="1" ht="16.5" customHeight="1">
      <c r="A22" s="402" t="s">
        <v>8</v>
      </c>
      <c r="B22" s="258">
        <f>'介護保険第一号被保険者データ '!B22</f>
        <v>33528</v>
      </c>
      <c r="C22" s="133">
        <v>5496</v>
      </c>
      <c r="D22" s="248">
        <f t="shared" si="0"/>
        <v>0.1639226914817466</v>
      </c>
      <c r="E22" s="266">
        <v>960</v>
      </c>
      <c r="F22" s="262">
        <f t="shared" si="1"/>
        <v>0.17467248908296942</v>
      </c>
      <c r="G22" s="271">
        <v>838</v>
      </c>
      <c r="H22" s="262">
        <f t="shared" si="2"/>
        <v>0.1524745269286754</v>
      </c>
      <c r="I22" s="461">
        <f t="shared" si="8"/>
        <v>1798</v>
      </c>
      <c r="J22" s="462">
        <f t="shared" si="9"/>
        <v>0.3271470160116448</v>
      </c>
      <c r="K22" s="266">
        <v>755</v>
      </c>
      <c r="L22" s="262">
        <f t="shared" si="3"/>
        <v>0.137372634643377</v>
      </c>
      <c r="M22" s="461">
        <f t="shared" si="10"/>
        <v>2553</v>
      </c>
      <c r="N22" s="462">
        <f t="shared" si="11"/>
        <v>0.4645196506550218</v>
      </c>
      <c r="O22" s="32">
        <v>920</v>
      </c>
      <c r="P22" s="248">
        <f t="shared" si="4"/>
        <v>0.16739446870451238</v>
      </c>
      <c r="Q22" s="32">
        <v>833</v>
      </c>
      <c r="R22" s="262">
        <f t="shared" si="5"/>
        <v>0.15156477438136826</v>
      </c>
      <c r="S22" s="31">
        <v>655</v>
      </c>
      <c r="T22" s="248">
        <f t="shared" si="6"/>
        <v>0.11917758369723436</v>
      </c>
      <c r="U22" s="267">
        <v>535</v>
      </c>
      <c r="V22" s="248">
        <f t="shared" si="7"/>
        <v>0.09734352256186317</v>
      </c>
      <c r="W22" s="41"/>
      <c r="X22" s="16"/>
    </row>
    <row r="23" spans="1:24" s="13" customFormat="1" ht="16.5" customHeight="1">
      <c r="A23" s="403" t="s">
        <v>40</v>
      </c>
      <c r="B23" s="259">
        <f>'介護保険第一号被保険者データ '!B23</f>
        <v>0</v>
      </c>
      <c r="C23" s="279"/>
      <c r="D23" s="249" t="e">
        <f t="shared" si="0"/>
        <v>#DIV/0!</v>
      </c>
      <c r="E23" s="268"/>
      <c r="F23" s="263" t="e">
        <f t="shared" si="1"/>
        <v>#DIV/0!</v>
      </c>
      <c r="G23" s="273"/>
      <c r="H23" s="263" t="e">
        <f t="shared" si="2"/>
        <v>#DIV/0!</v>
      </c>
      <c r="I23" s="461">
        <f t="shared" si="8"/>
        <v>0</v>
      </c>
      <c r="J23" s="462" t="e">
        <f t="shared" si="9"/>
        <v>#DIV/0!</v>
      </c>
      <c r="K23" s="268"/>
      <c r="L23" s="263" t="e">
        <f t="shared" si="3"/>
        <v>#DIV/0!</v>
      </c>
      <c r="M23" s="461">
        <f t="shared" si="10"/>
        <v>0</v>
      </c>
      <c r="N23" s="462" t="e">
        <f t="shared" si="11"/>
        <v>#DIV/0!</v>
      </c>
      <c r="O23" s="48"/>
      <c r="P23" s="249" t="e">
        <f t="shared" si="4"/>
        <v>#DIV/0!</v>
      </c>
      <c r="Q23" s="48"/>
      <c r="R23" s="263" t="e">
        <f t="shared" si="5"/>
        <v>#DIV/0!</v>
      </c>
      <c r="S23" s="47"/>
      <c r="T23" s="249" t="e">
        <f t="shared" si="6"/>
        <v>#DIV/0!</v>
      </c>
      <c r="U23" s="268"/>
      <c r="V23" s="249" t="e">
        <f t="shared" si="7"/>
        <v>#DIV/0!</v>
      </c>
      <c r="W23" s="42"/>
      <c r="X23" s="16"/>
    </row>
    <row r="24" spans="1:24" s="13" customFormat="1" ht="16.5" customHeight="1">
      <c r="A24" s="402" t="s">
        <v>12</v>
      </c>
      <c r="B24" s="258">
        <f>'介護保険第一号被保険者データ '!B24</f>
        <v>12747</v>
      </c>
      <c r="C24" s="133">
        <v>2209</v>
      </c>
      <c r="D24" s="248">
        <f>C24/B24</f>
        <v>0.17329567741429355</v>
      </c>
      <c r="E24" s="267">
        <v>350</v>
      </c>
      <c r="F24" s="262">
        <f>E24/C24</f>
        <v>0.15844273426889996</v>
      </c>
      <c r="G24" s="272">
        <v>415</v>
      </c>
      <c r="H24" s="262">
        <f>G24/C24</f>
        <v>0.1878678134902671</v>
      </c>
      <c r="I24" s="461">
        <f t="shared" si="8"/>
        <v>765</v>
      </c>
      <c r="J24" s="462">
        <f t="shared" si="9"/>
        <v>0.34631054775916703</v>
      </c>
      <c r="K24" s="267">
        <v>324</v>
      </c>
      <c r="L24" s="262">
        <f>K24/C24</f>
        <v>0.14667270258035311</v>
      </c>
      <c r="M24" s="461">
        <f t="shared" si="10"/>
        <v>1089</v>
      </c>
      <c r="N24" s="462">
        <f t="shared" si="11"/>
        <v>0.4929832503395201</v>
      </c>
      <c r="O24" s="32">
        <v>414</v>
      </c>
      <c r="P24" s="248">
        <f>O24/C24</f>
        <v>0.18741511996378452</v>
      </c>
      <c r="Q24" s="32">
        <v>259</v>
      </c>
      <c r="R24" s="262">
        <f>Q24/C24</f>
        <v>0.11724762335898596</v>
      </c>
      <c r="S24" s="31">
        <v>260</v>
      </c>
      <c r="T24" s="248">
        <f>S24/C24</f>
        <v>0.11770031688546853</v>
      </c>
      <c r="U24" s="267">
        <v>187</v>
      </c>
      <c r="V24" s="248">
        <f>U24/C24</f>
        <v>0.08465368945224083</v>
      </c>
      <c r="W24" s="41"/>
      <c r="X24" s="16"/>
    </row>
    <row r="25" spans="1:24" s="13" customFormat="1" ht="16.5" customHeight="1">
      <c r="A25" s="402" t="s">
        <v>15</v>
      </c>
      <c r="B25" s="258">
        <f>'介護保険第一号被保険者データ '!B25</f>
        <v>4074</v>
      </c>
      <c r="C25" s="31">
        <v>769</v>
      </c>
      <c r="D25" s="248">
        <f t="shared" si="0"/>
        <v>0.18875797741777123</v>
      </c>
      <c r="E25" s="267">
        <v>82</v>
      </c>
      <c r="F25" s="262">
        <f t="shared" si="1"/>
        <v>0.10663198959687907</v>
      </c>
      <c r="G25" s="272">
        <v>107</v>
      </c>
      <c r="H25" s="262">
        <f t="shared" si="2"/>
        <v>0.13914174252275682</v>
      </c>
      <c r="I25" s="461">
        <f t="shared" si="8"/>
        <v>189</v>
      </c>
      <c r="J25" s="462">
        <f t="shared" si="9"/>
        <v>0.24577373211963588</v>
      </c>
      <c r="K25" s="267">
        <v>175</v>
      </c>
      <c r="L25" s="262">
        <f t="shared" si="3"/>
        <v>0.22756827048114434</v>
      </c>
      <c r="M25" s="461">
        <f t="shared" si="10"/>
        <v>364</v>
      </c>
      <c r="N25" s="462">
        <f t="shared" si="11"/>
        <v>0.47334200260078024</v>
      </c>
      <c r="O25" s="32">
        <v>122</v>
      </c>
      <c r="P25" s="248">
        <f t="shared" si="4"/>
        <v>0.15864759427828348</v>
      </c>
      <c r="Q25" s="32">
        <v>123</v>
      </c>
      <c r="R25" s="262">
        <f t="shared" si="5"/>
        <v>0.1599479843953186</v>
      </c>
      <c r="S25" s="31">
        <v>78</v>
      </c>
      <c r="T25" s="248">
        <f t="shared" si="6"/>
        <v>0.10143042912873862</v>
      </c>
      <c r="U25" s="267">
        <v>82</v>
      </c>
      <c r="V25" s="248">
        <f t="shared" si="7"/>
        <v>0.10663198959687907</v>
      </c>
      <c r="W25" s="41"/>
      <c r="X25" s="16"/>
    </row>
    <row r="26" spans="1:24" s="13" customFormat="1" ht="16.5" customHeight="1">
      <c r="A26" s="402" t="s">
        <v>17</v>
      </c>
      <c r="B26" s="258">
        <f>'介護保険第一号被保険者データ '!B26</f>
        <v>1741</v>
      </c>
      <c r="C26" s="31">
        <v>285</v>
      </c>
      <c r="D26" s="248">
        <f t="shared" si="0"/>
        <v>0.1636990235496841</v>
      </c>
      <c r="E26" s="267">
        <v>21</v>
      </c>
      <c r="F26" s="262">
        <f t="shared" si="1"/>
        <v>0.07368421052631578</v>
      </c>
      <c r="G26" s="272">
        <v>48</v>
      </c>
      <c r="H26" s="262">
        <f t="shared" si="2"/>
        <v>0.16842105263157894</v>
      </c>
      <c r="I26" s="461">
        <f t="shared" si="8"/>
        <v>69</v>
      </c>
      <c r="J26" s="462">
        <f t="shared" si="9"/>
        <v>0.24210526315789474</v>
      </c>
      <c r="K26" s="267">
        <v>35</v>
      </c>
      <c r="L26" s="262">
        <f t="shared" si="3"/>
        <v>0.12280701754385964</v>
      </c>
      <c r="M26" s="461">
        <f t="shared" si="10"/>
        <v>104</v>
      </c>
      <c r="N26" s="462">
        <f t="shared" si="11"/>
        <v>0.3649122807017544</v>
      </c>
      <c r="O26" s="32">
        <v>55</v>
      </c>
      <c r="P26" s="248">
        <f t="shared" si="4"/>
        <v>0.19298245614035087</v>
      </c>
      <c r="Q26" s="32">
        <v>44</v>
      </c>
      <c r="R26" s="262">
        <f t="shared" si="5"/>
        <v>0.1543859649122807</v>
      </c>
      <c r="S26" s="31">
        <v>45</v>
      </c>
      <c r="T26" s="248">
        <f t="shared" si="6"/>
        <v>0.15789473684210525</v>
      </c>
      <c r="U26" s="267">
        <v>37</v>
      </c>
      <c r="V26" s="248">
        <f t="shared" si="7"/>
        <v>0.12982456140350876</v>
      </c>
      <c r="W26" s="41"/>
      <c r="X26" s="16"/>
    </row>
    <row r="27" spans="1:24" s="13" customFormat="1" ht="16.5" customHeight="1">
      <c r="A27" s="402" t="s">
        <v>16</v>
      </c>
      <c r="B27" s="258">
        <f>'介護保険第一号被保険者データ '!B27</f>
        <v>8590</v>
      </c>
      <c r="C27" s="282">
        <v>1503</v>
      </c>
      <c r="D27" s="248">
        <f>C27/B27</f>
        <v>0.17497089639115251</v>
      </c>
      <c r="E27" s="267">
        <v>202</v>
      </c>
      <c r="F27" s="262">
        <f>E27/C27</f>
        <v>0.13439787092481703</v>
      </c>
      <c r="G27" s="272">
        <v>172</v>
      </c>
      <c r="H27" s="262">
        <f>G27/C27</f>
        <v>0.11443779108449767</v>
      </c>
      <c r="I27" s="461">
        <f t="shared" si="8"/>
        <v>374</v>
      </c>
      <c r="J27" s="462">
        <f t="shared" si="9"/>
        <v>0.2488356620093147</v>
      </c>
      <c r="K27" s="267">
        <v>324</v>
      </c>
      <c r="L27" s="262">
        <f>K27/C27</f>
        <v>0.2155688622754491</v>
      </c>
      <c r="M27" s="461">
        <f t="shared" si="10"/>
        <v>698</v>
      </c>
      <c r="N27" s="462">
        <f t="shared" si="11"/>
        <v>0.4644045242847638</v>
      </c>
      <c r="O27" s="32">
        <v>283</v>
      </c>
      <c r="P27" s="248">
        <f>O27/C27</f>
        <v>0.18829008649367932</v>
      </c>
      <c r="Q27" s="32">
        <v>201</v>
      </c>
      <c r="R27" s="262">
        <f>Q27/C27</f>
        <v>0.13373253493013973</v>
      </c>
      <c r="S27" s="31">
        <v>185</v>
      </c>
      <c r="T27" s="248">
        <f>S27/C27</f>
        <v>0.12308715901530273</v>
      </c>
      <c r="U27" s="267">
        <v>136</v>
      </c>
      <c r="V27" s="248">
        <f>U27/C27</f>
        <v>0.09048569527611444</v>
      </c>
      <c r="W27" s="41"/>
      <c r="X27" s="16"/>
    </row>
    <row r="28" spans="1:24" s="13" customFormat="1" ht="16.5" customHeight="1">
      <c r="A28" s="402" t="s">
        <v>18</v>
      </c>
      <c r="B28" s="258">
        <f>'介護保険第一号被保険者データ '!B28</f>
        <v>5226</v>
      </c>
      <c r="C28" s="284">
        <v>1163</v>
      </c>
      <c r="D28" s="248">
        <f t="shared" si="0"/>
        <v>0.2225411404515882</v>
      </c>
      <c r="E28" s="267">
        <v>169</v>
      </c>
      <c r="F28" s="262">
        <f t="shared" si="1"/>
        <v>0.14531384350816853</v>
      </c>
      <c r="G28" s="272">
        <v>286</v>
      </c>
      <c r="H28" s="262">
        <f t="shared" si="2"/>
        <v>0.24591573516766982</v>
      </c>
      <c r="I28" s="461">
        <f t="shared" si="8"/>
        <v>455</v>
      </c>
      <c r="J28" s="462">
        <f t="shared" si="9"/>
        <v>0.39122957867583835</v>
      </c>
      <c r="K28" s="267">
        <v>95</v>
      </c>
      <c r="L28" s="262">
        <f t="shared" si="3"/>
        <v>0.08168529664660361</v>
      </c>
      <c r="M28" s="461">
        <f t="shared" si="10"/>
        <v>550</v>
      </c>
      <c r="N28" s="462">
        <f t="shared" si="11"/>
        <v>0.472914875322442</v>
      </c>
      <c r="O28" s="32">
        <v>249</v>
      </c>
      <c r="P28" s="248">
        <f t="shared" si="4"/>
        <v>0.21410146173688735</v>
      </c>
      <c r="Q28" s="32">
        <v>145</v>
      </c>
      <c r="R28" s="262">
        <f t="shared" si="5"/>
        <v>0.12467755803955288</v>
      </c>
      <c r="S28" s="31">
        <v>127</v>
      </c>
      <c r="T28" s="248">
        <f t="shared" si="6"/>
        <v>0.10920034393809114</v>
      </c>
      <c r="U28" s="267">
        <v>92</v>
      </c>
      <c r="V28" s="248">
        <f t="shared" si="7"/>
        <v>0.07910576096302666</v>
      </c>
      <c r="W28" s="41"/>
      <c r="X28" s="16"/>
    </row>
    <row r="29" spans="1:24" s="13" customFormat="1" ht="16.5" customHeight="1">
      <c r="A29" s="402" t="s">
        <v>292</v>
      </c>
      <c r="B29" s="258">
        <f>'介護保険第一号被保険者データ '!B29</f>
        <v>75292</v>
      </c>
      <c r="C29" s="133">
        <v>12190</v>
      </c>
      <c r="D29" s="248">
        <f>C29/B29</f>
        <v>0.16190299102162248</v>
      </c>
      <c r="E29" s="266">
        <v>1032</v>
      </c>
      <c r="F29" s="262">
        <f>E29/C29</f>
        <v>0.08465955701394585</v>
      </c>
      <c r="G29" s="271">
        <v>1511</v>
      </c>
      <c r="H29" s="262">
        <f>G29/C29</f>
        <v>0.1239540607054963</v>
      </c>
      <c r="I29" s="461">
        <f t="shared" si="8"/>
        <v>2543</v>
      </c>
      <c r="J29" s="462">
        <f t="shared" si="9"/>
        <v>0.20861361771944217</v>
      </c>
      <c r="K29" s="266">
        <v>2066</v>
      </c>
      <c r="L29" s="262">
        <f>K29/C29</f>
        <v>0.16948318293683348</v>
      </c>
      <c r="M29" s="461">
        <f t="shared" si="10"/>
        <v>4609</v>
      </c>
      <c r="N29" s="462">
        <f t="shared" si="11"/>
        <v>0.37809680065627566</v>
      </c>
      <c r="O29" s="137">
        <v>2805</v>
      </c>
      <c r="P29" s="248">
        <f>O29/C29</f>
        <v>0.23010664479081214</v>
      </c>
      <c r="Q29" s="275">
        <v>1963</v>
      </c>
      <c r="R29" s="262">
        <f>Q29/C29</f>
        <v>0.16103363412633306</v>
      </c>
      <c r="S29" s="282">
        <v>1494</v>
      </c>
      <c r="T29" s="248">
        <f>S29/C29</f>
        <v>0.12255947497949139</v>
      </c>
      <c r="U29" s="267">
        <v>1319</v>
      </c>
      <c r="V29" s="248">
        <f>U29/C29</f>
        <v>0.10820344544708778</v>
      </c>
      <c r="W29" s="41"/>
      <c r="X29" s="16"/>
    </row>
    <row r="30" spans="1:24" s="13" customFormat="1" ht="16.5" customHeight="1">
      <c r="A30" s="402" t="s">
        <v>29</v>
      </c>
      <c r="B30" s="258">
        <f>'介護保険第一号被保険者データ '!B30</f>
        <v>82678</v>
      </c>
      <c r="C30" s="133">
        <v>14092</v>
      </c>
      <c r="D30" s="248">
        <f>C30/B30</f>
        <v>0.17044437456155204</v>
      </c>
      <c r="E30" s="266">
        <v>1427</v>
      </c>
      <c r="F30" s="262">
        <f>E30/C30</f>
        <v>0.10126312801589554</v>
      </c>
      <c r="G30" s="271">
        <v>2747</v>
      </c>
      <c r="H30" s="262">
        <f>G30/C30</f>
        <v>0.19493329548680102</v>
      </c>
      <c r="I30" s="461">
        <f t="shared" si="8"/>
        <v>4174</v>
      </c>
      <c r="J30" s="462">
        <f t="shared" si="9"/>
        <v>0.2961964235026966</v>
      </c>
      <c r="K30" s="266">
        <v>1699</v>
      </c>
      <c r="L30" s="262">
        <f>K30/C30</f>
        <v>0.1205648594947488</v>
      </c>
      <c r="M30" s="461">
        <f t="shared" si="10"/>
        <v>5873</v>
      </c>
      <c r="N30" s="462">
        <f t="shared" si="11"/>
        <v>0.41676128299744536</v>
      </c>
      <c r="O30" s="137">
        <v>3065</v>
      </c>
      <c r="P30" s="248">
        <f>O30/C30</f>
        <v>0.21749929037751917</v>
      </c>
      <c r="Q30" s="137">
        <v>2009</v>
      </c>
      <c r="R30" s="262">
        <f>Q30/C30</f>
        <v>0.14256315640079478</v>
      </c>
      <c r="S30" s="282">
        <v>1712</v>
      </c>
      <c r="T30" s="248">
        <f>S30/C30</f>
        <v>0.12148736871984105</v>
      </c>
      <c r="U30" s="267">
        <v>1433</v>
      </c>
      <c r="V30" s="248">
        <f>U30/C30</f>
        <v>0.10168890150439966</v>
      </c>
      <c r="W30" s="41"/>
      <c r="X30" s="16"/>
    </row>
    <row r="31" spans="1:24" s="13" customFormat="1" ht="16.5" customHeight="1">
      <c r="A31" s="402" t="s">
        <v>7</v>
      </c>
      <c r="B31" s="258">
        <f>'介護保険第一号被保険者データ '!B31</f>
        <v>53296</v>
      </c>
      <c r="C31" s="133">
        <v>7728</v>
      </c>
      <c r="D31" s="248">
        <f t="shared" si="0"/>
        <v>0.1450015010507355</v>
      </c>
      <c r="E31" s="266">
        <v>845</v>
      </c>
      <c r="F31" s="262">
        <f t="shared" si="1"/>
        <v>0.10934265010351966</v>
      </c>
      <c r="G31" s="271">
        <v>1110</v>
      </c>
      <c r="H31" s="262">
        <f t="shared" si="2"/>
        <v>0.14363354037267081</v>
      </c>
      <c r="I31" s="461">
        <f t="shared" si="8"/>
        <v>1955</v>
      </c>
      <c r="J31" s="462">
        <f t="shared" si="9"/>
        <v>0.25297619047619047</v>
      </c>
      <c r="K31" s="266">
        <v>1495</v>
      </c>
      <c r="L31" s="262">
        <f t="shared" si="3"/>
        <v>0.19345238095238096</v>
      </c>
      <c r="M31" s="461">
        <f t="shared" si="10"/>
        <v>3450</v>
      </c>
      <c r="N31" s="462">
        <f t="shared" si="11"/>
        <v>0.44642857142857145</v>
      </c>
      <c r="O31" s="137">
        <v>1434</v>
      </c>
      <c r="P31" s="248">
        <f t="shared" si="4"/>
        <v>0.18555900621118013</v>
      </c>
      <c r="Q31" s="276">
        <v>1169</v>
      </c>
      <c r="R31" s="262">
        <f t="shared" si="5"/>
        <v>0.151268115942029</v>
      </c>
      <c r="S31" s="31">
        <v>960</v>
      </c>
      <c r="T31" s="248">
        <f t="shared" si="6"/>
        <v>0.12422360248447205</v>
      </c>
      <c r="U31" s="267">
        <v>715</v>
      </c>
      <c r="V31" s="248">
        <f t="shared" si="7"/>
        <v>0.09252070393374741</v>
      </c>
      <c r="W31" s="41"/>
      <c r="X31" s="16"/>
    </row>
    <row r="32" spans="1:24" s="13" customFormat="1" ht="16.5" customHeight="1">
      <c r="A32" s="402" t="s">
        <v>30</v>
      </c>
      <c r="B32" s="258">
        <f>'介護保険第一号被保険者データ '!B32</f>
        <v>25508</v>
      </c>
      <c r="C32" s="133">
        <v>4105</v>
      </c>
      <c r="D32" s="248">
        <f t="shared" si="0"/>
        <v>0.1609299043437353</v>
      </c>
      <c r="E32" s="266">
        <v>727</v>
      </c>
      <c r="F32" s="262">
        <f t="shared" si="1"/>
        <v>0.17710109622411693</v>
      </c>
      <c r="G32" s="271">
        <v>679</v>
      </c>
      <c r="H32" s="262">
        <f t="shared" si="2"/>
        <v>0.1654080389768575</v>
      </c>
      <c r="I32" s="461">
        <f t="shared" si="8"/>
        <v>1406</v>
      </c>
      <c r="J32" s="462">
        <f t="shared" si="9"/>
        <v>0.3425091352009744</v>
      </c>
      <c r="K32" s="266">
        <v>488</v>
      </c>
      <c r="L32" s="262">
        <f t="shared" si="3"/>
        <v>0.11887941534713764</v>
      </c>
      <c r="M32" s="461">
        <f t="shared" si="10"/>
        <v>1894</v>
      </c>
      <c r="N32" s="462">
        <f t="shared" si="11"/>
        <v>0.46138855054811206</v>
      </c>
      <c r="O32" s="137">
        <v>769</v>
      </c>
      <c r="P32" s="248">
        <f t="shared" si="4"/>
        <v>0.18733252131546893</v>
      </c>
      <c r="Q32" s="276">
        <v>523</v>
      </c>
      <c r="R32" s="262">
        <f t="shared" si="5"/>
        <v>0.1274056029232643</v>
      </c>
      <c r="S32" s="31">
        <v>424</v>
      </c>
      <c r="T32" s="248">
        <f t="shared" si="6"/>
        <v>0.10328867235079171</v>
      </c>
      <c r="U32" s="267">
        <v>495</v>
      </c>
      <c r="V32" s="248">
        <f t="shared" si="7"/>
        <v>0.12058465286236297</v>
      </c>
      <c r="W32" s="41"/>
      <c r="X32" s="16"/>
    </row>
    <row r="33" spans="1:24" s="13" customFormat="1" ht="16.5" customHeight="1">
      <c r="A33" s="402" t="s">
        <v>31</v>
      </c>
      <c r="B33" s="258">
        <f>'介護保険第一号被保険者データ '!B33</f>
        <v>16385</v>
      </c>
      <c r="C33" s="133">
        <v>2451</v>
      </c>
      <c r="D33" s="248">
        <f t="shared" si="0"/>
        <v>0.14958803783948735</v>
      </c>
      <c r="E33" s="266">
        <v>382</v>
      </c>
      <c r="F33" s="262">
        <f t="shared" si="1"/>
        <v>0.1558547531619747</v>
      </c>
      <c r="G33" s="271">
        <v>370</v>
      </c>
      <c r="H33" s="262">
        <f t="shared" si="2"/>
        <v>0.15095879232966136</v>
      </c>
      <c r="I33" s="461">
        <f t="shared" si="8"/>
        <v>752</v>
      </c>
      <c r="J33" s="462">
        <f t="shared" si="9"/>
        <v>0.3068135454916361</v>
      </c>
      <c r="K33" s="266">
        <v>484</v>
      </c>
      <c r="L33" s="262">
        <f t="shared" si="3"/>
        <v>0.1974704202366381</v>
      </c>
      <c r="M33" s="461">
        <f t="shared" si="10"/>
        <v>1236</v>
      </c>
      <c r="N33" s="462">
        <f t="shared" si="11"/>
        <v>0.5042839657282742</v>
      </c>
      <c r="O33" s="137">
        <v>371</v>
      </c>
      <c r="P33" s="248">
        <f t="shared" si="4"/>
        <v>0.15136678906568748</v>
      </c>
      <c r="Q33" s="276">
        <v>276</v>
      </c>
      <c r="R33" s="262">
        <f t="shared" si="5"/>
        <v>0.11260709914320685</v>
      </c>
      <c r="S33" s="31">
        <v>271</v>
      </c>
      <c r="T33" s="248">
        <f t="shared" si="6"/>
        <v>0.1105671154630763</v>
      </c>
      <c r="U33" s="267">
        <v>297</v>
      </c>
      <c r="V33" s="248">
        <f t="shared" si="7"/>
        <v>0.1211750305997552</v>
      </c>
      <c r="W33" s="41"/>
      <c r="X33" s="16"/>
    </row>
    <row r="34" spans="1:24" s="13" customFormat="1" ht="16.5" customHeight="1">
      <c r="A34" s="402" t="s">
        <v>32</v>
      </c>
      <c r="B34" s="258">
        <f>'介護保険第一号被保険者データ '!B34</f>
        <v>29751</v>
      </c>
      <c r="C34" s="133">
        <v>4967</v>
      </c>
      <c r="D34" s="248">
        <f t="shared" si="0"/>
        <v>0.16695237134886223</v>
      </c>
      <c r="E34" s="266">
        <v>799</v>
      </c>
      <c r="F34" s="262">
        <f t="shared" si="1"/>
        <v>0.1608616871350916</v>
      </c>
      <c r="G34" s="271">
        <v>759</v>
      </c>
      <c r="H34" s="262">
        <f t="shared" si="2"/>
        <v>0.15280853633984295</v>
      </c>
      <c r="I34" s="461">
        <f t="shared" si="8"/>
        <v>1558</v>
      </c>
      <c r="J34" s="462">
        <f t="shared" si="9"/>
        <v>0.31367022347493456</v>
      </c>
      <c r="K34" s="266">
        <v>940</v>
      </c>
      <c r="L34" s="262">
        <f t="shared" si="3"/>
        <v>0.18924904368834305</v>
      </c>
      <c r="M34" s="461">
        <f t="shared" si="10"/>
        <v>2498</v>
      </c>
      <c r="N34" s="462">
        <f t="shared" si="11"/>
        <v>0.5029192671632776</v>
      </c>
      <c r="O34" s="137">
        <v>789</v>
      </c>
      <c r="P34" s="248">
        <f t="shared" si="4"/>
        <v>0.15884839943627943</v>
      </c>
      <c r="Q34" s="276">
        <v>662</v>
      </c>
      <c r="R34" s="262">
        <f t="shared" si="5"/>
        <v>0.13327964566136502</v>
      </c>
      <c r="S34" s="31">
        <v>549</v>
      </c>
      <c r="T34" s="248">
        <f t="shared" si="6"/>
        <v>0.11052949466478759</v>
      </c>
      <c r="U34" s="267">
        <v>469</v>
      </c>
      <c r="V34" s="248">
        <f t="shared" si="7"/>
        <v>0.09442319307429031</v>
      </c>
      <c r="W34" s="41"/>
      <c r="X34" s="16"/>
    </row>
    <row r="35" spans="1:24" s="13" customFormat="1" ht="16.5" customHeight="1">
      <c r="A35" s="402" t="s">
        <v>34</v>
      </c>
      <c r="B35" s="258">
        <f>'介護保険第一号被保険者データ '!B35</f>
        <v>26504</v>
      </c>
      <c r="C35" s="133">
        <v>5218</v>
      </c>
      <c r="D35" s="248">
        <f t="shared" si="0"/>
        <v>0.19687594325384847</v>
      </c>
      <c r="E35" s="266">
        <v>824</v>
      </c>
      <c r="F35" s="262">
        <f t="shared" si="1"/>
        <v>0.15791490992717516</v>
      </c>
      <c r="G35" s="271">
        <v>950</v>
      </c>
      <c r="H35" s="262">
        <f t="shared" si="2"/>
        <v>0.18206209275584515</v>
      </c>
      <c r="I35" s="461">
        <f t="shared" si="8"/>
        <v>1774</v>
      </c>
      <c r="J35" s="462">
        <f t="shared" si="9"/>
        <v>0.33997700268302034</v>
      </c>
      <c r="K35" s="266">
        <v>457</v>
      </c>
      <c r="L35" s="262">
        <f t="shared" si="3"/>
        <v>0.08758144883096972</v>
      </c>
      <c r="M35" s="461">
        <f t="shared" si="10"/>
        <v>2231</v>
      </c>
      <c r="N35" s="462">
        <f t="shared" si="11"/>
        <v>0.42755845151399</v>
      </c>
      <c r="O35" s="137">
        <v>1075</v>
      </c>
      <c r="P35" s="248">
        <f t="shared" si="4"/>
        <v>0.2060176312763511</v>
      </c>
      <c r="Q35" s="276">
        <v>689</v>
      </c>
      <c r="R35" s="262">
        <f t="shared" si="5"/>
        <v>0.13204292832502876</v>
      </c>
      <c r="S35" s="31">
        <v>696</v>
      </c>
      <c r="T35" s="248">
        <f t="shared" si="6"/>
        <v>0.13338443848217707</v>
      </c>
      <c r="U35" s="267">
        <v>527</v>
      </c>
      <c r="V35" s="248">
        <f t="shared" si="7"/>
        <v>0.10099655040245305</v>
      </c>
      <c r="W35" s="41"/>
      <c r="X35" s="16"/>
    </row>
    <row r="36" spans="1:24" s="13" customFormat="1" ht="16.5" customHeight="1">
      <c r="A36" s="402" t="s">
        <v>33</v>
      </c>
      <c r="B36" s="258">
        <f>'介護保険第一号被保険者データ '!B36</f>
        <v>14993</v>
      </c>
      <c r="C36" s="133">
        <v>2840</v>
      </c>
      <c r="D36" s="248">
        <f>C36/B36</f>
        <v>0.18942173014073235</v>
      </c>
      <c r="E36" s="266">
        <v>375</v>
      </c>
      <c r="F36" s="262">
        <f>E36/C36</f>
        <v>0.13204225352112675</v>
      </c>
      <c r="G36" s="271">
        <v>532</v>
      </c>
      <c r="H36" s="262">
        <f>G36/C36</f>
        <v>0.18732394366197183</v>
      </c>
      <c r="I36" s="461">
        <f t="shared" si="8"/>
        <v>907</v>
      </c>
      <c r="J36" s="462">
        <f t="shared" si="9"/>
        <v>0.3193661971830986</v>
      </c>
      <c r="K36" s="266">
        <v>302</v>
      </c>
      <c r="L36" s="262">
        <f>K36/C36</f>
        <v>0.10633802816901408</v>
      </c>
      <c r="M36" s="461">
        <f t="shared" si="10"/>
        <v>1209</v>
      </c>
      <c r="N36" s="462">
        <f t="shared" si="11"/>
        <v>0.42570422535211266</v>
      </c>
      <c r="O36" s="137">
        <v>522</v>
      </c>
      <c r="P36" s="248">
        <f>O36/C36</f>
        <v>0.18380281690140846</v>
      </c>
      <c r="Q36" s="276">
        <v>418</v>
      </c>
      <c r="R36" s="262">
        <f>Q36/C36</f>
        <v>0.1471830985915493</v>
      </c>
      <c r="S36" s="31">
        <v>356</v>
      </c>
      <c r="T36" s="248">
        <f>S36/C36</f>
        <v>0.12535211267605634</v>
      </c>
      <c r="U36" s="267">
        <v>335</v>
      </c>
      <c r="V36" s="248">
        <f>U36/C36</f>
        <v>0.11795774647887323</v>
      </c>
      <c r="W36" s="41"/>
      <c r="X36" s="16"/>
    </row>
    <row r="37" spans="1:24" s="13" customFormat="1" ht="16.5" customHeight="1">
      <c r="A37" s="402" t="s">
        <v>6</v>
      </c>
      <c r="B37" s="258">
        <f>'介護保険第一号被保険者データ '!B37</f>
        <v>25937</v>
      </c>
      <c r="C37" s="133">
        <v>4603</v>
      </c>
      <c r="D37" s="248">
        <f>C37/B37</f>
        <v>0.17746848132012183</v>
      </c>
      <c r="E37" s="266">
        <v>619</v>
      </c>
      <c r="F37" s="262">
        <f>E37/C37</f>
        <v>0.13447751466434935</v>
      </c>
      <c r="G37" s="271">
        <v>731</v>
      </c>
      <c r="H37" s="262">
        <f>G37/C37</f>
        <v>0.15880947208342386</v>
      </c>
      <c r="I37" s="461">
        <f t="shared" si="8"/>
        <v>1350</v>
      </c>
      <c r="J37" s="462">
        <f t="shared" si="9"/>
        <v>0.2932869867477732</v>
      </c>
      <c r="K37" s="266">
        <v>655</v>
      </c>
      <c r="L37" s="262">
        <f>K37/C37</f>
        <v>0.14229850097762328</v>
      </c>
      <c r="M37" s="461">
        <f t="shared" si="10"/>
        <v>2005</v>
      </c>
      <c r="N37" s="462">
        <f t="shared" si="11"/>
        <v>0.43558548772539646</v>
      </c>
      <c r="O37" s="137">
        <v>807</v>
      </c>
      <c r="P37" s="248">
        <f>O37/C37</f>
        <v>0.1753204431892244</v>
      </c>
      <c r="Q37" s="276">
        <v>669</v>
      </c>
      <c r="R37" s="262">
        <f>Q37/C37</f>
        <v>0.1453399956550076</v>
      </c>
      <c r="S37" s="31">
        <v>618</v>
      </c>
      <c r="T37" s="248">
        <f>S37/C37</f>
        <v>0.13426026504453617</v>
      </c>
      <c r="U37" s="267">
        <v>504</v>
      </c>
      <c r="V37" s="248">
        <f>U37/C37</f>
        <v>0.10949380838583532</v>
      </c>
      <c r="W37" s="41"/>
      <c r="X37" s="16"/>
    </row>
    <row r="38" spans="1:24" s="13" customFormat="1" ht="16.5" customHeight="1">
      <c r="A38" s="402" t="s">
        <v>35</v>
      </c>
      <c r="B38" s="258">
        <f>'介護保険第一号被保険者データ '!B38</f>
        <v>26455</v>
      </c>
      <c r="C38" s="133">
        <v>5361</v>
      </c>
      <c r="D38" s="248">
        <f t="shared" si="0"/>
        <v>0.20264600264600266</v>
      </c>
      <c r="E38" s="266">
        <v>826</v>
      </c>
      <c r="F38" s="262">
        <f t="shared" si="1"/>
        <v>0.15407573213952622</v>
      </c>
      <c r="G38" s="271">
        <v>966</v>
      </c>
      <c r="H38" s="262">
        <f t="shared" si="2"/>
        <v>0.18019026301063235</v>
      </c>
      <c r="I38" s="461">
        <f t="shared" si="8"/>
        <v>1792</v>
      </c>
      <c r="J38" s="462">
        <f t="shared" si="9"/>
        <v>0.33426599515015853</v>
      </c>
      <c r="K38" s="266">
        <v>534</v>
      </c>
      <c r="L38" s="262">
        <f t="shared" si="3"/>
        <v>0.09960828203693341</v>
      </c>
      <c r="M38" s="461">
        <f t="shared" si="10"/>
        <v>2326</v>
      </c>
      <c r="N38" s="462">
        <f t="shared" si="11"/>
        <v>0.433874277187092</v>
      </c>
      <c r="O38" s="137">
        <v>1019</v>
      </c>
      <c r="P38" s="248">
        <f t="shared" si="4"/>
        <v>0.19007647826897967</v>
      </c>
      <c r="Q38" s="276">
        <v>781</v>
      </c>
      <c r="R38" s="262">
        <f t="shared" si="5"/>
        <v>0.14568177578809924</v>
      </c>
      <c r="S38" s="31">
        <v>669</v>
      </c>
      <c r="T38" s="248">
        <f t="shared" si="6"/>
        <v>0.12479015109121433</v>
      </c>
      <c r="U38" s="267">
        <v>566</v>
      </c>
      <c r="V38" s="248">
        <f t="shared" si="7"/>
        <v>0.10557731766461481</v>
      </c>
      <c r="W38" s="41"/>
      <c r="X38" s="16"/>
    </row>
    <row r="39" spans="1:24" s="13" customFormat="1" ht="16.5" customHeight="1">
      <c r="A39" s="402" t="s">
        <v>36</v>
      </c>
      <c r="B39" s="258">
        <f>'介護保険第一号被保険者データ '!B39</f>
        <v>12202</v>
      </c>
      <c r="C39" s="133">
        <v>2220</v>
      </c>
      <c r="D39" s="248">
        <f t="shared" si="0"/>
        <v>0.18193738731355516</v>
      </c>
      <c r="E39" s="266">
        <v>161</v>
      </c>
      <c r="F39" s="262">
        <f t="shared" si="1"/>
        <v>0.07252252252252252</v>
      </c>
      <c r="G39" s="271">
        <v>412</v>
      </c>
      <c r="H39" s="262">
        <f t="shared" si="2"/>
        <v>0.18558558558558558</v>
      </c>
      <c r="I39" s="461">
        <f t="shared" si="8"/>
        <v>573</v>
      </c>
      <c r="J39" s="462">
        <f t="shared" si="9"/>
        <v>0.2581081081081081</v>
      </c>
      <c r="K39" s="266">
        <v>335</v>
      </c>
      <c r="L39" s="262">
        <f t="shared" si="3"/>
        <v>0.15090090090090091</v>
      </c>
      <c r="M39" s="461">
        <f t="shared" si="10"/>
        <v>908</v>
      </c>
      <c r="N39" s="462">
        <f t="shared" si="11"/>
        <v>0.409009009009009</v>
      </c>
      <c r="O39" s="137">
        <v>461</v>
      </c>
      <c r="P39" s="248">
        <f t="shared" si="4"/>
        <v>0.20765765765765765</v>
      </c>
      <c r="Q39" s="276">
        <v>356</v>
      </c>
      <c r="R39" s="262">
        <f t="shared" si="5"/>
        <v>0.16036036036036036</v>
      </c>
      <c r="S39" s="31">
        <v>267</v>
      </c>
      <c r="T39" s="248">
        <f t="shared" si="6"/>
        <v>0.12027027027027028</v>
      </c>
      <c r="U39" s="267">
        <v>228</v>
      </c>
      <c r="V39" s="248">
        <f t="shared" si="7"/>
        <v>0.10270270270270271</v>
      </c>
      <c r="W39" s="41"/>
      <c r="X39" s="16"/>
    </row>
    <row r="40" spans="1:24" s="13" customFormat="1" ht="16.5" customHeight="1">
      <c r="A40" s="402" t="s">
        <v>20</v>
      </c>
      <c r="B40" s="258">
        <f>'介護保険第一号被保険者データ '!B40</f>
        <v>4052</v>
      </c>
      <c r="C40" s="133">
        <v>674</v>
      </c>
      <c r="D40" s="248">
        <f>C40/B40</f>
        <v>0.16633761105626851</v>
      </c>
      <c r="E40" s="266">
        <v>45</v>
      </c>
      <c r="F40" s="262">
        <f>E40/C40</f>
        <v>0.06676557863501484</v>
      </c>
      <c r="G40" s="271">
        <v>100</v>
      </c>
      <c r="H40" s="262">
        <f>G40/C40</f>
        <v>0.14836795252225518</v>
      </c>
      <c r="I40" s="461">
        <f t="shared" si="8"/>
        <v>145</v>
      </c>
      <c r="J40" s="462">
        <f t="shared" si="9"/>
        <v>0.21513353115727002</v>
      </c>
      <c r="K40" s="266">
        <v>92</v>
      </c>
      <c r="L40" s="262">
        <f>K40/C40</f>
        <v>0.13649851632047477</v>
      </c>
      <c r="M40" s="461">
        <f t="shared" si="10"/>
        <v>237</v>
      </c>
      <c r="N40" s="462">
        <f t="shared" si="11"/>
        <v>0.3516320474777448</v>
      </c>
      <c r="O40" s="137">
        <v>140</v>
      </c>
      <c r="P40" s="248">
        <f>O40/C40</f>
        <v>0.20771513353115728</v>
      </c>
      <c r="Q40" s="276">
        <v>103</v>
      </c>
      <c r="R40" s="262">
        <f>Q40/C40</f>
        <v>0.15281899109792285</v>
      </c>
      <c r="S40" s="31">
        <v>109</v>
      </c>
      <c r="T40" s="248">
        <f>S40/C40</f>
        <v>0.16172106824925817</v>
      </c>
      <c r="U40" s="267">
        <v>85</v>
      </c>
      <c r="V40" s="248">
        <f>U40/C40</f>
        <v>0.1261127596439169</v>
      </c>
      <c r="W40" s="41"/>
      <c r="X40" s="16"/>
    </row>
    <row r="41" spans="1:24" s="13" customFormat="1" ht="16.5" customHeight="1">
      <c r="A41" s="402" t="s">
        <v>19</v>
      </c>
      <c r="B41" s="258">
        <f>'介護保険第一号被保険者データ '!B41</f>
        <v>2909</v>
      </c>
      <c r="C41" s="133">
        <v>434</v>
      </c>
      <c r="D41" s="248">
        <f t="shared" si="0"/>
        <v>0.14919216225507048</v>
      </c>
      <c r="E41" s="266">
        <v>25</v>
      </c>
      <c r="F41" s="262">
        <f t="shared" si="1"/>
        <v>0.0576036866359447</v>
      </c>
      <c r="G41" s="271">
        <v>27</v>
      </c>
      <c r="H41" s="262">
        <f t="shared" si="2"/>
        <v>0.06221198156682028</v>
      </c>
      <c r="I41" s="461">
        <f t="shared" si="8"/>
        <v>52</v>
      </c>
      <c r="J41" s="462">
        <f t="shared" si="9"/>
        <v>0.11981566820276497</v>
      </c>
      <c r="K41" s="266">
        <v>53</v>
      </c>
      <c r="L41" s="262">
        <f t="shared" si="3"/>
        <v>0.12211981566820276</v>
      </c>
      <c r="M41" s="461">
        <f t="shared" si="10"/>
        <v>105</v>
      </c>
      <c r="N41" s="462">
        <f t="shared" si="11"/>
        <v>0.24193548387096775</v>
      </c>
      <c r="O41" s="137">
        <v>100</v>
      </c>
      <c r="P41" s="248">
        <f t="shared" si="4"/>
        <v>0.2304147465437788</v>
      </c>
      <c r="Q41" s="276">
        <v>93</v>
      </c>
      <c r="R41" s="262">
        <f t="shared" si="5"/>
        <v>0.21428571428571427</v>
      </c>
      <c r="S41" s="31">
        <v>77</v>
      </c>
      <c r="T41" s="248">
        <f t="shared" si="6"/>
        <v>0.1774193548387097</v>
      </c>
      <c r="U41" s="267">
        <v>59</v>
      </c>
      <c r="V41" s="248">
        <f t="shared" si="7"/>
        <v>0.1359447004608295</v>
      </c>
      <c r="W41" s="41"/>
      <c r="X41" s="16"/>
    </row>
    <row r="42" spans="1:24" s="13" customFormat="1" ht="16.5" customHeight="1">
      <c r="A42" s="402" t="s">
        <v>37</v>
      </c>
      <c r="B42" s="258">
        <f>'介護保険第一号被保険者データ '!B42</f>
        <v>1908</v>
      </c>
      <c r="C42" s="133">
        <v>278</v>
      </c>
      <c r="D42" s="248">
        <f>C42/B42</f>
        <v>0.14570230607966456</v>
      </c>
      <c r="E42" s="266">
        <v>17</v>
      </c>
      <c r="F42" s="262">
        <f>E42/C42</f>
        <v>0.06115107913669065</v>
      </c>
      <c r="G42" s="271">
        <v>33</v>
      </c>
      <c r="H42" s="262">
        <f>G42/C42</f>
        <v>0.11870503597122302</v>
      </c>
      <c r="I42" s="461">
        <f t="shared" si="8"/>
        <v>50</v>
      </c>
      <c r="J42" s="462">
        <f t="shared" si="9"/>
        <v>0.17985611510791366</v>
      </c>
      <c r="K42" s="266">
        <v>41</v>
      </c>
      <c r="L42" s="262">
        <f>K42/C42</f>
        <v>0.1474820143884892</v>
      </c>
      <c r="M42" s="461">
        <f t="shared" si="10"/>
        <v>91</v>
      </c>
      <c r="N42" s="462">
        <f t="shared" si="11"/>
        <v>0.3273381294964029</v>
      </c>
      <c r="O42" s="137">
        <v>39</v>
      </c>
      <c r="P42" s="248">
        <f>O42/C42</f>
        <v>0.14028776978417265</v>
      </c>
      <c r="Q42" s="276">
        <v>59</v>
      </c>
      <c r="R42" s="262">
        <f>Q42/C42</f>
        <v>0.21223021582733814</v>
      </c>
      <c r="S42" s="31">
        <v>39</v>
      </c>
      <c r="T42" s="248">
        <f>S42/C42</f>
        <v>0.14028776978417265</v>
      </c>
      <c r="U42" s="267">
        <v>50</v>
      </c>
      <c r="V42" s="248">
        <f>U42/C42</f>
        <v>0.17985611510791366</v>
      </c>
      <c r="W42" s="41"/>
      <c r="X42" s="16"/>
    </row>
    <row r="43" spans="1:24" s="13" customFormat="1" ht="16.5" customHeight="1">
      <c r="A43" s="402" t="s">
        <v>11</v>
      </c>
      <c r="B43" s="258">
        <f>'介護保険第一号被保険者データ '!B43</f>
        <v>112587</v>
      </c>
      <c r="C43" s="133">
        <v>20819</v>
      </c>
      <c r="D43" s="248">
        <f t="shared" si="0"/>
        <v>0.18491477701688472</v>
      </c>
      <c r="E43" s="266">
        <v>3353</v>
      </c>
      <c r="F43" s="262">
        <f t="shared" si="1"/>
        <v>0.16105480570632597</v>
      </c>
      <c r="G43" s="271">
        <v>3650</v>
      </c>
      <c r="H43" s="262">
        <f t="shared" si="2"/>
        <v>0.17532062058696382</v>
      </c>
      <c r="I43" s="461">
        <f t="shared" si="8"/>
        <v>7003</v>
      </c>
      <c r="J43" s="462">
        <f t="shared" si="9"/>
        <v>0.33637542629328976</v>
      </c>
      <c r="K43" s="266">
        <v>2415</v>
      </c>
      <c r="L43" s="262">
        <f t="shared" si="3"/>
        <v>0.11599980786781305</v>
      </c>
      <c r="M43" s="461">
        <f t="shared" si="10"/>
        <v>9418</v>
      </c>
      <c r="N43" s="462">
        <f t="shared" si="11"/>
        <v>0.4523752341611028</v>
      </c>
      <c r="O43" s="137">
        <v>3899</v>
      </c>
      <c r="P43" s="248">
        <f t="shared" si="4"/>
        <v>0.1872808492242663</v>
      </c>
      <c r="Q43" s="266">
        <v>3172</v>
      </c>
      <c r="R43" s="262">
        <f t="shared" si="5"/>
        <v>0.152360824247082</v>
      </c>
      <c r="S43" s="133">
        <v>2400</v>
      </c>
      <c r="T43" s="248">
        <f t="shared" si="6"/>
        <v>0.11527931216677074</v>
      </c>
      <c r="U43" s="266">
        <v>1930</v>
      </c>
      <c r="V43" s="248">
        <f t="shared" si="7"/>
        <v>0.09270378020077813</v>
      </c>
      <c r="W43" s="41"/>
      <c r="X43" s="16"/>
    </row>
    <row r="44" spans="1:24" s="13" customFormat="1" ht="16.5" customHeight="1">
      <c r="A44" s="402" t="s">
        <v>38</v>
      </c>
      <c r="B44" s="258">
        <f>'介護保険第一号被保険者データ '!B44</f>
        <v>61575</v>
      </c>
      <c r="C44" s="133">
        <v>10641</v>
      </c>
      <c r="D44" s="248">
        <f t="shared" si="0"/>
        <v>0.1728136419001218</v>
      </c>
      <c r="E44" s="266">
        <v>1280</v>
      </c>
      <c r="F44" s="262">
        <f t="shared" si="1"/>
        <v>0.12028944648059393</v>
      </c>
      <c r="G44" s="271">
        <v>1452</v>
      </c>
      <c r="H44" s="262">
        <f t="shared" si="2"/>
        <v>0.13645334085142374</v>
      </c>
      <c r="I44" s="461">
        <f t="shared" si="8"/>
        <v>2732</v>
      </c>
      <c r="J44" s="462">
        <f t="shared" si="9"/>
        <v>0.25674278733201766</v>
      </c>
      <c r="K44" s="266">
        <v>1560</v>
      </c>
      <c r="L44" s="262">
        <f t="shared" si="3"/>
        <v>0.14660276289822385</v>
      </c>
      <c r="M44" s="461">
        <f t="shared" si="10"/>
        <v>4292</v>
      </c>
      <c r="N44" s="462">
        <f t="shared" si="11"/>
        <v>0.40334555023024155</v>
      </c>
      <c r="O44" s="137">
        <v>2074</v>
      </c>
      <c r="P44" s="248">
        <f t="shared" si="4"/>
        <v>0.19490649375058736</v>
      </c>
      <c r="Q44" s="276">
        <v>1555</v>
      </c>
      <c r="R44" s="262">
        <f t="shared" si="5"/>
        <v>0.14613288224790902</v>
      </c>
      <c r="S44" s="133">
        <v>1417</v>
      </c>
      <c r="T44" s="248">
        <f t="shared" si="6"/>
        <v>0.13316417629922</v>
      </c>
      <c r="U44" s="267">
        <v>1303</v>
      </c>
      <c r="V44" s="248">
        <f t="shared" si="7"/>
        <v>0.1224508974720421</v>
      </c>
      <c r="W44" s="41"/>
      <c r="X44" s="16"/>
    </row>
    <row r="45" spans="1:24" s="13" customFormat="1" ht="16.5" customHeight="1" thickBot="1">
      <c r="A45" s="404" t="s">
        <v>39</v>
      </c>
      <c r="B45" s="260">
        <f>'介護保険第一号被保険者データ '!B45</f>
        <v>15911</v>
      </c>
      <c r="C45" s="280">
        <v>3285</v>
      </c>
      <c r="D45" s="254">
        <f>C45/B45</f>
        <v>0.20646093897303752</v>
      </c>
      <c r="E45" s="269">
        <v>299</v>
      </c>
      <c r="F45" s="264">
        <f>E45/C45</f>
        <v>0.09101978691019787</v>
      </c>
      <c r="G45" s="274">
        <v>688</v>
      </c>
      <c r="H45" s="264">
        <f>G45/C45</f>
        <v>0.20943683409436833</v>
      </c>
      <c r="I45" s="469">
        <f t="shared" si="8"/>
        <v>987</v>
      </c>
      <c r="J45" s="470">
        <f t="shared" si="9"/>
        <v>0.3004566210045662</v>
      </c>
      <c r="K45" s="407">
        <v>485</v>
      </c>
      <c r="L45" s="458">
        <f>K45/C45</f>
        <v>0.1476407914764079</v>
      </c>
      <c r="M45" s="463">
        <f t="shared" si="10"/>
        <v>1472</v>
      </c>
      <c r="N45" s="464">
        <f t="shared" si="11"/>
        <v>0.4480974124809741</v>
      </c>
      <c r="O45" s="253">
        <v>672</v>
      </c>
      <c r="P45" s="254">
        <f>O45/C45</f>
        <v>0.2045662100456621</v>
      </c>
      <c r="Q45" s="277">
        <v>388</v>
      </c>
      <c r="R45" s="264">
        <f>Q45/C45</f>
        <v>0.11811263318112633</v>
      </c>
      <c r="S45" s="283">
        <v>377</v>
      </c>
      <c r="T45" s="254">
        <f>S45/C45</f>
        <v>0.1147640791476408</v>
      </c>
      <c r="U45" s="281">
        <v>376</v>
      </c>
      <c r="V45" s="254">
        <f>U45/C45</f>
        <v>0.11445966514459666</v>
      </c>
      <c r="W45" s="41"/>
      <c r="X45" s="16"/>
    </row>
    <row r="46" spans="1:22" ht="24" customHeight="1" thickBot="1">
      <c r="A46" s="255" t="s">
        <v>42</v>
      </c>
      <c r="B46" s="206">
        <f>SUM(B5:B45)</f>
        <v>1907127</v>
      </c>
      <c r="C46" s="228">
        <f>SUM(C5:C45)</f>
        <v>354024</v>
      </c>
      <c r="D46" s="229">
        <f t="shared" si="0"/>
        <v>0.18563210525570661</v>
      </c>
      <c r="E46" s="207">
        <f>SUM(E5:E45)</f>
        <v>55649</v>
      </c>
      <c r="F46" s="233">
        <f t="shared" si="1"/>
        <v>0.1571899080288342</v>
      </c>
      <c r="G46" s="228">
        <f>SUM(G5:G45)</f>
        <v>54447</v>
      </c>
      <c r="H46" s="216">
        <f t="shared" si="2"/>
        <v>0.15379465798928887</v>
      </c>
      <c r="I46" s="471">
        <f t="shared" si="8"/>
        <v>110096</v>
      </c>
      <c r="J46" s="472">
        <f t="shared" si="9"/>
        <v>0.3109845660181231</v>
      </c>
      <c r="K46" s="405">
        <f>SUM(K5:K45)</f>
        <v>55549</v>
      </c>
      <c r="L46" s="406">
        <f t="shared" si="3"/>
        <v>0.15690744130341447</v>
      </c>
      <c r="M46" s="467">
        <f t="shared" si="10"/>
        <v>165645</v>
      </c>
      <c r="N46" s="468">
        <f t="shared" si="11"/>
        <v>0.4678920073215375</v>
      </c>
      <c r="O46" s="207">
        <f>SUM(O5:O45)</f>
        <v>62487</v>
      </c>
      <c r="P46" s="229">
        <f t="shared" si="4"/>
        <v>0.1765049827130364</v>
      </c>
      <c r="Q46" s="278">
        <f>SUM(Q5:Q45)</f>
        <v>47275</v>
      </c>
      <c r="R46" s="216">
        <f t="shared" si="5"/>
        <v>0.1335361444421847</v>
      </c>
      <c r="S46" s="228">
        <f>SUM(S5:S45)</f>
        <v>42602</v>
      </c>
      <c r="T46" s="229">
        <f t="shared" si="6"/>
        <v>0.12033647436332</v>
      </c>
      <c r="U46" s="207">
        <f>SUM(U5:U45)</f>
        <v>36046</v>
      </c>
      <c r="V46" s="229">
        <f t="shared" si="7"/>
        <v>0.10181795584480148</v>
      </c>
    </row>
    <row r="47" spans="1:10" ht="24" customHeight="1">
      <c r="A47" s="7"/>
      <c r="B47" s="35"/>
      <c r="C47" s="171"/>
      <c r="D47" s="171"/>
      <c r="E47" s="171"/>
      <c r="F47" s="1"/>
      <c r="G47" s="1"/>
      <c r="H47" s="1"/>
      <c r="I47" s="1"/>
      <c r="J47" s="1"/>
    </row>
    <row r="48" spans="1:10" ht="24" customHeight="1">
      <c r="A48" s="7"/>
      <c r="B48" s="8"/>
      <c r="C48" s="1"/>
      <c r="D48" s="1"/>
      <c r="E48" s="1"/>
      <c r="F48" s="1"/>
      <c r="G48" s="1"/>
      <c r="H48" s="1"/>
      <c r="I48" s="1"/>
      <c r="J48" s="1"/>
    </row>
    <row r="49" spans="1:10" ht="18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2:10" ht="18.75">
      <c r="B62" s="1"/>
      <c r="C62" s="1"/>
      <c r="D62" s="1"/>
      <c r="E62" s="1"/>
      <c r="F62" s="1"/>
      <c r="G62" s="1"/>
      <c r="H62" s="1"/>
      <c r="I62" s="1"/>
      <c r="J62" s="1"/>
    </row>
    <row r="63" spans="2:10" ht="18.75">
      <c r="B63" s="1"/>
      <c r="C63" s="1"/>
      <c r="D63" s="1"/>
      <c r="E63" s="1"/>
      <c r="F63" s="1"/>
      <c r="G63" s="1"/>
      <c r="H63" s="1"/>
      <c r="I63" s="1"/>
      <c r="J63" s="1"/>
    </row>
    <row r="64" spans="2:10" ht="18.75">
      <c r="B64" s="1"/>
      <c r="C64" s="1"/>
      <c r="D64" s="1"/>
      <c r="E64" s="1"/>
      <c r="F64" s="1"/>
      <c r="G64" s="1"/>
      <c r="H64" s="1"/>
      <c r="I64" s="1"/>
      <c r="J64" s="1"/>
    </row>
    <row r="65" spans="2:10" ht="18.75">
      <c r="B65" s="1"/>
      <c r="C65" s="1"/>
      <c r="D65" s="1"/>
      <c r="E65" s="1"/>
      <c r="F65" s="1"/>
      <c r="G65" s="1"/>
      <c r="H65" s="1"/>
      <c r="I65" s="1"/>
      <c r="J65" s="1"/>
    </row>
    <row r="66" spans="2:10" ht="18.75">
      <c r="B66" s="1"/>
      <c r="C66" s="1"/>
      <c r="D66" s="1"/>
      <c r="E66" s="1"/>
      <c r="F66" s="1"/>
      <c r="G66" s="1"/>
      <c r="H66" s="1"/>
      <c r="I66" s="1"/>
      <c r="J66" s="1"/>
    </row>
    <row r="67" spans="2:10" ht="18.75">
      <c r="B67" s="1"/>
      <c r="C67" s="1"/>
      <c r="D67" s="1"/>
      <c r="E67" s="1"/>
      <c r="F67" s="1"/>
      <c r="G67" s="1"/>
      <c r="H67" s="1"/>
      <c r="I67" s="1"/>
      <c r="J67" s="1"/>
    </row>
    <row r="68" spans="2:10" ht="18.75">
      <c r="B68" s="1"/>
      <c r="C68" s="1"/>
      <c r="D68" s="1"/>
      <c r="E68" s="1"/>
      <c r="F68" s="1"/>
      <c r="G68" s="1"/>
      <c r="H68" s="1"/>
      <c r="I68" s="1"/>
      <c r="J68" s="1"/>
    </row>
    <row r="69" spans="2:10" ht="18.75">
      <c r="B69" s="1"/>
      <c r="C69" s="1"/>
      <c r="D69" s="1"/>
      <c r="E69" s="1"/>
      <c r="F69" s="1"/>
      <c r="G69" s="1"/>
      <c r="H69" s="1"/>
      <c r="I69" s="1"/>
      <c r="J69" s="1"/>
    </row>
    <row r="70" spans="2:10" ht="18.75">
      <c r="B70" s="1"/>
      <c r="C70" s="1"/>
      <c r="D70" s="1"/>
      <c r="E70" s="1"/>
      <c r="F70" s="1"/>
      <c r="G70" s="1"/>
      <c r="H70" s="1"/>
      <c r="I70" s="1"/>
      <c r="J70" s="1"/>
    </row>
    <row r="71" spans="2:10" ht="18.75">
      <c r="B71" s="1"/>
      <c r="C71" s="1"/>
      <c r="D71" s="1"/>
      <c r="E71" s="1"/>
      <c r="F71" s="1"/>
      <c r="G71" s="1"/>
      <c r="H71" s="1"/>
      <c r="I71" s="1"/>
      <c r="J71" s="1"/>
    </row>
    <row r="72" spans="2:10" ht="18.75">
      <c r="B72" s="1"/>
      <c r="C72" s="1"/>
      <c r="D72" s="1"/>
      <c r="E72" s="1"/>
      <c r="F72" s="1"/>
      <c r="G72" s="1"/>
      <c r="H72" s="1"/>
      <c r="I72" s="1"/>
      <c r="J72" s="1"/>
    </row>
    <row r="73" spans="2:10" ht="18.75">
      <c r="B73" s="1"/>
      <c r="C73" s="1"/>
      <c r="D73" s="1"/>
      <c r="E73" s="1"/>
      <c r="F73" s="1"/>
      <c r="G73" s="1"/>
      <c r="H73" s="1"/>
      <c r="I73" s="1"/>
      <c r="J73" s="1"/>
    </row>
    <row r="74" spans="2:10" ht="18.75">
      <c r="B74" s="1"/>
      <c r="C74" s="1"/>
      <c r="D74" s="1"/>
      <c r="E74" s="1"/>
      <c r="F74" s="1"/>
      <c r="G74" s="1"/>
      <c r="H74" s="1"/>
      <c r="I74" s="1"/>
      <c r="J74" s="1"/>
    </row>
    <row r="75" spans="2:10" ht="18.75">
      <c r="B75" s="1"/>
      <c r="C75" s="1"/>
      <c r="D75" s="1"/>
      <c r="E75" s="1"/>
      <c r="F75" s="1"/>
      <c r="G75" s="1"/>
      <c r="H75" s="1"/>
      <c r="I75" s="1"/>
      <c r="J75" s="1"/>
    </row>
    <row r="76" spans="2:10" ht="18.75">
      <c r="B76" s="1"/>
      <c r="C76" s="1"/>
      <c r="D76" s="1"/>
      <c r="E76" s="1"/>
      <c r="F76" s="1"/>
      <c r="G76" s="1"/>
      <c r="H76" s="1"/>
      <c r="I76" s="1"/>
      <c r="J76" s="1"/>
    </row>
    <row r="77" spans="2:10" ht="18.75">
      <c r="B77" s="1"/>
      <c r="C77" s="1"/>
      <c r="D77" s="1"/>
      <c r="E77" s="1"/>
      <c r="F77" s="1"/>
      <c r="G77" s="1"/>
      <c r="H77" s="1"/>
      <c r="I77" s="1"/>
      <c r="J77" s="1"/>
    </row>
    <row r="78" spans="2:10" ht="18.75">
      <c r="B78" s="1"/>
      <c r="C78" s="1"/>
      <c r="D78" s="1"/>
      <c r="E78" s="1"/>
      <c r="F78" s="1"/>
      <c r="G78" s="1"/>
      <c r="H78" s="1"/>
      <c r="I78" s="1"/>
      <c r="J78" s="1"/>
    </row>
    <row r="79" spans="2:10" ht="18.75">
      <c r="B79" s="1"/>
      <c r="C79" s="1"/>
      <c r="D79" s="1"/>
      <c r="E79" s="1"/>
      <c r="F79" s="1"/>
      <c r="G79" s="1"/>
      <c r="H79" s="1"/>
      <c r="I79" s="1"/>
      <c r="J79" s="1"/>
    </row>
    <row r="80" spans="2:10" ht="18.75">
      <c r="B80" s="1"/>
      <c r="C80" s="1"/>
      <c r="D80" s="1"/>
      <c r="E80" s="1"/>
      <c r="F80" s="1"/>
      <c r="G80" s="1"/>
      <c r="H80" s="1"/>
      <c r="I80" s="1"/>
      <c r="J80" s="1"/>
    </row>
    <row r="81" spans="2:10" ht="18.75">
      <c r="B81" s="1"/>
      <c r="C81" s="1"/>
      <c r="D81" s="1"/>
      <c r="E81" s="1"/>
      <c r="F81" s="1"/>
      <c r="G81" s="1"/>
      <c r="H81" s="1"/>
      <c r="I81" s="1"/>
      <c r="J81" s="1"/>
    </row>
    <row r="82" spans="2:10" ht="18.75">
      <c r="B82" s="1"/>
      <c r="C82" s="1"/>
      <c r="D82" s="1"/>
      <c r="E82" s="1"/>
      <c r="F82" s="1"/>
      <c r="G82" s="1"/>
      <c r="H82" s="1"/>
      <c r="I82" s="1"/>
      <c r="J82" s="1"/>
    </row>
    <row r="83" spans="2:10" ht="18.75">
      <c r="B83" s="1"/>
      <c r="C83" s="1"/>
      <c r="D83" s="1"/>
      <c r="E83" s="1"/>
      <c r="F83" s="1"/>
      <c r="G83" s="1"/>
      <c r="H83" s="1"/>
      <c r="I83" s="1"/>
      <c r="J83" s="1"/>
    </row>
    <row r="84" spans="2:10" ht="18.75">
      <c r="B84" s="1"/>
      <c r="C84" s="1"/>
      <c r="D84" s="1"/>
      <c r="E84" s="1"/>
      <c r="F84" s="1"/>
      <c r="G84" s="1"/>
      <c r="H84" s="1"/>
      <c r="I84" s="1"/>
      <c r="J84" s="1"/>
    </row>
    <row r="85" spans="2:10" ht="18.75">
      <c r="B85" s="1"/>
      <c r="C85" s="1"/>
      <c r="D85" s="1"/>
      <c r="E85" s="1"/>
      <c r="F85" s="1"/>
      <c r="G85" s="1"/>
      <c r="H85" s="1"/>
      <c r="I85" s="1"/>
      <c r="J85" s="1"/>
    </row>
    <row r="86" spans="2:10" ht="18.75">
      <c r="B86" s="1"/>
      <c r="C86" s="1"/>
      <c r="D86" s="1"/>
      <c r="E86" s="1"/>
      <c r="F86" s="1"/>
      <c r="G86" s="1"/>
      <c r="H86" s="1"/>
      <c r="I86" s="1"/>
      <c r="J86" s="1"/>
    </row>
    <row r="87" spans="2:10" ht="18.75">
      <c r="B87" s="1"/>
      <c r="C87" s="1"/>
      <c r="D87" s="1"/>
      <c r="E87" s="1"/>
      <c r="F87" s="1"/>
      <c r="G87" s="1"/>
      <c r="H87" s="1"/>
      <c r="I87" s="1"/>
      <c r="J87" s="1"/>
    </row>
    <row r="88" spans="2:10" ht="18.75">
      <c r="B88" s="1"/>
      <c r="C88" s="1"/>
      <c r="D88" s="1"/>
      <c r="E88" s="1"/>
      <c r="F88" s="1"/>
      <c r="G88" s="1"/>
      <c r="H88" s="1"/>
      <c r="I88" s="1"/>
      <c r="J88" s="1"/>
    </row>
    <row r="89" spans="2:10" ht="18.75">
      <c r="B89" s="1"/>
      <c r="C89" s="1"/>
      <c r="D89" s="1"/>
      <c r="E89" s="1"/>
      <c r="F89" s="1"/>
      <c r="G89" s="1"/>
      <c r="H89" s="1"/>
      <c r="I89" s="1"/>
      <c r="J89" s="1"/>
    </row>
    <row r="90" spans="2:10" ht="18.75">
      <c r="B90" s="1"/>
      <c r="C90" s="1"/>
      <c r="D90" s="1"/>
      <c r="E90" s="1"/>
      <c r="F90" s="1"/>
      <c r="G90" s="1"/>
      <c r="H90" s="1"/>
      <c r="I90" s="1"/>
      <c r="J90" s="1"/>
    </row>
    <row r="91" spans="2:10" ht="18.75">
      <c r="B91" s="1"/>
      <c r="C91" s="1"/>
      <c r="D91" s="1"/>
      <c r="E91" s="1"/>
      <c r="F91" s="1"/>
      <c r="G91" s="1"/>
      <c r="H91" s="1"/>
      <c r="I91" s="1"/>
      <c r="J91" s="1"/>
    </row>
    <row r="92" spans="2:10" ht="18.75">
      <c r="B92" s="1"/>
      <c r="C92" s="1"/>
      <c r="D92" s="1"/>
      <c r="E92" s="1"/>
      <c r="F92" s="1"/>
      <c r="G92" s="1"/>
      <c r="H92" s="1"/>
      <c r="I92" s="1"/>
      <c r="J92" s="1"/>
    </row>
    <row r="93" spans="2:10" ht="18.75">
      <c r="B93" s="1"/>
      <c r="C93" s="1"/>
      <c r="D93" s="1"/>
      <c r="E93" s="1"/>
      <c r="F93" s="1"/>
      <c r="G93" s="1"/>
      <c r="H93" s="1"/>
      <c r="I93" s="1"/>
      <c r="J93" s="1"/>
    </row>
    <row r="94" spans="2:10" ht="18.75">
      <c r="B94" s="1"/>
      <c r="C94" s="1"/>
      <c r="D94" s="1"/>
      <c r="E94" s="1"/>
      <c r="F94" s="1"/>
      <c r="G94" s="1"/>
      <c r="H94" s="1"/>
      <c r="I94" s="1"/>
      <c r="J94" s="1"/>
    </row>
    <row r="95" spans="2:10" ht="18.75">
      <c r="B95" s="1"/>
      <c r="C95" s="1"/>
      <c r="D95" s="1"/>
      <c r="E95" s="1"/>
      <c r="F95" s="1"/>
      <c r="G95" s="1"/>
      <c r="H95" s="1"/>
      <c r="I95" s="1"/>
      <c r="J95" s="1"/>
    </row>
    <row r="96" spans="2:10" ht="18.75">
      <c r="B96" s="1"/>
      <c r="C96" s="1"/>
      <c r="D96" s="1"/>
      <c r="E96" s="1"/>
      <c r="F96" s="1"/>
      <c r="G96" s="1"/>
      <c r="H96" s="1"/>
      <c r="I96" s="1"/>
      <c r="J96" s="1"/>
    </row>
    <row r="97" spans="2:10" ht="18.75">
      <c r="B97" s="1"/>
      <c r="C97" s="1"/>
      <c r="D97" s="1"/>
      <c r="E97" s="1"/>
      <c r="F97" s="1"/>
      <c r="G97" s="1"/>
      <c r="H97" s="1"/>
      <c r="I97" s="1"/>
      <c r="J97" s="1"/>
    </row>
    <row r="98" spans="2:10" ht="18.75">
      <c r="B98" s="1"/>
      <c r="C98" s="1"/>
      <c r="D98" s="1"/>
      <c r="E98" s="1"/>
      <c r="F98" s="1"/>
      <c r="G98" s="1"/>
      <c r="H98" s="1"/>
      <c r="I98" s="1"/>
      <c r="J98" s="1"/>
    </row>
    <row r="99" spans="2:10" ht="18.75">
      <c r="B99" s="1"/>
      <c r="C99" s="1"/>
      <c r="D99" s="1"/>
      <c r="E99" s="1"/>
      <c r="F99" s="1"/>
      <c r="G99" s="1"/>
      <c r="H99" s="1"/>
      <c r="I99" s="1"/>
      <c r="J99" s="1"/>
    </row>
    <row r="100" spans="2:10" ht="18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8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8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8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8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8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8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8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8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8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8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8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8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8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8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8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8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8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8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8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8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8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8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8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8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8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8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8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8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8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8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8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8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8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8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8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8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8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8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8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8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8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8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8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8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8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8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8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8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8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8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8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8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8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8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8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8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8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8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8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8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8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8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8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8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8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8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8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8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8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8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8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8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8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8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8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8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8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8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8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8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8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8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8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8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8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8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8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8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8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8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8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8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8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8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8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8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8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8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8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8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8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8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8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8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8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8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8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8.75">
      <c r="B208" s="1"/>
      <c r="C208" s="1"/>
      <c r="D208" s="1"/>
      <c r="E208" s="1"/>
      <c r="F208" s="1"/>
      <c r="G208" s="1"/>
      <c r="H208" s="1"/>
      <c r="I208" s="1"/>
      <c r="J208" s="1"/>
    </row>
  </sheetData>
  <sheetProtection/>
  <mergeCells count="11">
    <mergeCell ref="A3:A4"/>
    <mergeCell ref="E3:F3"/>
    <mergeCell ref="G3:H3"/>
    <mergeCell ref="I3:J3"/>
    <mergeCell ref="C3:D3"/>
    <mergeCell ref="M3:N3"/>
    <mergeCell ref="U3:V3"/>
    <mergeCell ref="K3:L3"/>
    <mergeCell ref="O3:P3"/>
    <mergeCell ref="Q3:R3"/>
    <mergeCell ref="S3:T3"/>
  </mergeCells>
  <printOptions/>
  <pageMargins left="0.43" right="0.19" top="0.57" bottom="0.2" header="0.35433070866141736" footer="0.28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53"/>
  <sheetViews>
    <sheetView zoomScalePageLayoutView="0" workbookViewId="0" topLeftCell="A1">
      <pane xSplit="1" ySplit="3" topLeftCell="E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" sqref="E35"/>
    </sheetView>
  </sheetViews>
  <sheetFormatPr defaultColWidth="8.72265625" defaultRowHeight="18.75"/>
  <cols>
    <col min="1" max="1" width="10.36328125" style="0" customWidth="1"/>
    <col min="2" max="2" width="8.8125" style="0" customWidth="1"/>
    <col min="3" max="3" width="3.8125" style="0" customWidth="1"/>
    <col min="4" max="4" width="6.18359375" style="0" customWidth="1"/>
    <col min="5" max="5" width="7.90625" style="0" customWidth="1"/>
    <col min="6" max="6" width="22.36328125" style="0" customWidth="1"/>
    <col min="7" max="7" width="6.453125" style="0" customWidth="1"/>
    <col min="8" max="8" width="6.54296875" style="0" customWidth="1"/>
    <col min="9" max="9" width="5.2734375" style="0" customWidth="1"/>
    <col min="12" max="13" width="7.2734375" style="0" customWidth="1"/>
    <col min="14" max="14" width="6.453125" style="0" customWidth="1"/>
  </cols>
  <sheetData>
    <row r="1" spans="2:10" ht="34.5" customHeight="1" thickBot="1">
      <c r="B1" s="71" t="s">
        <v>244</v>
      </c>
      <c r="C1" s="2"/>
      <c r="J1" s="1" t="s">
        <v>224</v>
      </c>
    </row>
    <row r="2" spans="1:14" s="1" customFormat="1" ht="18" customHeight="1">
      <c r="A2" s="492" t="s">
        <v>0</v>
      </c>
      <c r="B2" s="285" t="s">
        <v>62</v>
      </c>
      <c r="C2" s="497" t="s">
        <v>72</v>
      </c>
      <c r="D2" s="498"/>
      <c r="E2" s="498"/>
      <c r="F2" s="498"/>
      <c r="G2" s="498"/>
      <c r="H2" s="498"/>
      <c r="I2" s="498"/>
      <c r="J2" s="498"/>
      <c r="K2" s="465"/>
      <c r="L2" s="490" t="s">
        <v>78</v>
      </c>
      <c r="M2" s="490"/>
      <c r="N2" s="491"/>
    </row>
    <row r="3" spans="1:37" s="1" customFormat="1" ht="21" customHeight="1" thickBot="1">
      <c r="A3" s="480"/>
      <c r="B3" s="295" t="s">
        <v>54</v>
      </c>
      <c r="C3" s="302" t="s">
        <v>73</v>
      </c>
      <c r="D3" s="293" t="s">
        <v>155</v>
      </c>
      <c r="E3" s="293" t="s">
        <v>162</v>
      </c>
      <c r="F3" s="293" t="s">
        <v>163</v>
      </c>
      <c r="G3" s="293" t="s">
        <v>117</v>
      </c>
      <c r="H3" s="293" t="s">
        <v>164</v>
      </c>
      <c r="I3" s="293" t="s">
        <v>134</v>
      </c>
      <c r="J3" s="293" t="s">
        <v>74</v>
      </c>
      <c r="K3" s="303" t="s">
        <v>75</v>
      </c>
      <c r="L3" s="238" t="s">
        <v>76</v>
      </c>
      <c r="M3" s="294" t="s">
        <v>77</v>
      </c>
      <c r="N3" s="237" t="s">
        <v>193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17" s="13" customFormat="1" ht="15" customHeight="1">
      <c r="A4" s="208" t="s">
        <v>1</v>
      </c>
      <c r="B4" s="296">
        <f>'介護保険第一号被保険者データ '!B5</f>
        <v>589992</v>
      </c>
      <c r="C4" s="188">
        <v>1</v>
      </c>
      <c r="D4" s="288" t="s">
        <v>144</v>
      </c>
      <c r="E4" s="210">
        <f>'介護保険第一号被保険者データ '!C5+'介護保険第一号被保険者データ '!E5+'介護保険第一号被保険者データ '!G5</f>
        <v>278342</v>
      </c>
      <c r="F4" s="289" t="s">
        <v>168</v>
      </c>
      <c r="G4" s="210">
        <v>15339</v>
      </c>
      <c r="H4" s="290">
        <f>G4/E4</f>
        <v>0.055108463688555806</v>
      </c>
      <c r="I4" s="179" t="s">
        <v>135</v>
      </c>
      <c r="J4" s="210" t="s">
        <v>152</v>
      </c>
      <c r="K4" s="304" t="s">
        <v>79</v>
      </c>
      <c r="L4" s="299" t="s">
        <v>63</v>
      </c>
      <c r="M4" s="291" t="s">
        <v>63</v>
      </c>
      <c r="N4" s="292" t="s">
        <v>63</v>
      </c>
      <c r="O4" s="14"/>
      <c r="P4" s="14"/>
      <c r="Q4" s="14"/>
    </row>
    <row r="5" spans="1:17" s="13" customFormat="1" ht="15" customHeight="1">
      <c r="A5" s="196" t="s">
        <v>21</v>
      </c>
      <c r="B5" s="297">
        <f>'介護保険第一号被保険者データ '!B6</f>
        <v>68173</v>
      </c>
      <c r="C5" s="189">
        <v>1</v>
      </c>
      <c r="D5" s="78" t="s">
        <v>230</v>
      </c>
      <c r="E5" s="30">
        <f>'介護保険第一号被保険者データ '!C6+'介護保険第一号被保険者データ '!E6+'介護保険第一号被保険者データ '!G6</f>
        <v>21318</v>
      </c>
      <c r="F5" s="126" t="s">
        <v>168</v>
      </c>
      <c r="G5" s="57">
        <v>210</v>
      </c>
      <c r="H5" s="51">
        <f>G5/E5</f>
        <v>0.009850830284266816</v>
      </c>
      <c r="I5" s="80" t="s">
        <v>136</v>
      </c>
      <c r="J5" s="30">
        <v>907528</v>
      </c>
      <c r="K5" s="305" t="s">
        <v>143</v>
      </c>
      <c r="L5" s="124">
        <v>14</v>
      </c>
      <c r="M5" s="57">
        <v>0</v>
      </c>
      <c r="N5" s="123">
        <v>17</v>
      </c>
      <c r="O5" s="14"/>
      <c r="P5" s="14"/>
      <c r="Q5" s="14"/>
    </row>
    <row r="6" spans="1:17" s="13" customFormat="1" ht="15" customHeight="1">
      <c r="A6" s="196" t="s">
        <v>22</v>
      </c>
      <c r="B6" s="297">
        <f>'介護保険第一号被保険者データ '!B7</f>
        <v>85042</v>
      </c>
      <c r="C6" s="189">
        <v>1</v>
      </c>
      <c r="D6" s="78" t="s">
        <v>231</v>
      </c>
      <c r="E6" s="30">
        <f>'介護保険第一号被保険者データ '!C7+'介護保険第一号被保険者データ '!E7+'介護保険第一号被保険者データ '!G7</f>
        <v>29629</v>
      </c>
      <c r="F6" s="126" t="s">
        <v>168</v>
      </c>
      <c r="G6" s="57">
        <v>580</v>
      </c>
      <c r="H6" s="51">
        <f>G6/E6</f>
        <v>0.019575415977589525</v>
      </c>
      <c r="I6" s="80" t="s">
        <v>136</v>
      </c>
      <c r="J6" s="30">
        <v>15092910</v>
      </c>
      <c r="K6" s="305" t="s">
        <v>79</v>
      </c>
      <c r="L6" s="124">
        <v>0</v>
      </c>
      <c r="M6" s="57">
        <v>0</v>
      </c>
      <c r="N6" s="123">
        <v>0</v>
      </c>
      <c r="O6" s="14"/>
      <c r="P6" s="14"/>
      <c r="Q6" s="14"/>
    </row>
    <row r="7" spans="1:17" s="13" customFormat="1" ht="15" customHeight="1">
      <c r="A7" s="196" t="s">
        <v>23</v>
      </c>
      <c r="B7" s="297">
        <f>'介護保険第一号被保険者データ '!B8</f>
        <v>25985</v>
      </c>
      <c r="C7" s="189"/>
      <c r="D7" s="78" t="s">
        <v>154</v>
      </c>
      <c r="E7" s="30"/>
      <c r="F7" s="167"/>
      <c r="G7" s="57"/>
      <c r="H7" s="51"/>
      <c r="I7" s="80"/>
      <c r="J7" s="30"/>
      <c r="K7" s="305"/>
      <c r="L7" s="124">
        <v>0</v>
      </c>
      <c r="M7" s="57">
        <v>0</v>
      </c>
      <c r="N7" s="123">
        <v>0</v>
      </c>
      <c r="O7" s="14"/>
      <c r="P7" s="14"/>
      <c r="Q7" s="14"/>
    </row>
    <row r="8" spans="1:17" s="13" customFormat="1" ht="15" customHeight="1">
      <c r="A8" s="196" t="s">
        <v>3</v>
      </c>
      <c r="B8" s="297">
        <f>'介護保険第一号被保険者データ '!B9</f>
        <v>23144</v>
      </c>
      <c r="C8" s="189">
        <v>1</v>
      </c>
      <c r="D8" s="78" t="s">
        <v>232</v>
      </c>
      <c r="E8" s="30">
        <f>'介護保険第一号被保険者データ '!G9</f>
        <v>2271</v>
      </c>
      <c r="F8" s="126" t="s">
        <v>140</v>
      </c>
      <c r="G8" s="57"/>
      <c r="H8" s="51">
        <f>G8/E8</f>
        <v>0</v>
      </c>
      <c r="I8" s="80" t="s">
        <v>135</v>
      </c>
      <c r="J8" s="30">
        <v>742765</v>
      </c>
      <c r="K8" s="305" t="s">
        <v>79</v>
      </c>
      <c r="L8" s="124">
        <v>0</v>
      </c>
      <c r="M8" s="57">
        <v>0</v>
      </c>
      <c r="N8" s="123">
        <v>7</v>
      </c>
      <c r="O8" s="14"/>
      <c r="P8" s="14"/>
      <c r="Q8" s="14"/>
    </row>
    <row r="9" spans="1:17" s="13" customFormat="1" ht="15" customHeight="1">
      <c r="A9" s="196" t="s">
        <v>4</v>
      </c>
      <c r="B9" s="297">
        <f>'介護保険第一号被保険者データ '!B10</f>
        <v>81203</v>
      </c>
      <c r="C9" s="189">
        <v>1</v>
      </c>
      <c r="D9" s="78" t="s">
        <v>233</v>
      </c>
      <c r="E9" s="30">
        <f>'介護保険第一号被保険者データ '!C10+'介護保険第一号被保険者データ '!E10+'介護保険第一号被保険者データ '!G10</f>
        <v>19370</v>
      </c>
      <c r="F9" s="126" t="s">
        <v>168</v>
      </c>
      <c r="G9" s="57">
        <v>25</v>
      </c>
      <c r="H9" s="51">
        <f aca="true" t="shared" si="0" ref="H9:H17">G9/E9</f>
        <v>0.0012906556530717604</v>
      </c>
      <c r="I9" s="80"/>
      <c r="J9" s="30">
        <v>104256</v>
      </c>
      <c r="K9" s="305" t="s">
        <v>79</v>
      </c>
      <c r="L9" s="124">
        <v>1</v>
      </c>
      <c r="M9" s="57">
        <v>16</v>
      </c>
      <c r="N9" s="123">
        <v>0</v>
      </c>
      <c r="O9" s="14"/>
      <c r="P9" s="14"/>
      <c r="Q9" s="14"/>
    </row>
    <row r="10" spans="1:17" s="13" customFormat="1" ht="15" customHeight="1">
      <c r="A10" s="196" t="s">
        <v>5</v>
      </c>
      <c r="B10" s="297">
        <f>'介護保険第一号被保険者データ '!B11</f>
        <v>50630</v>
      </c>
      <c r="C10" s="189">
        <v>1</v>
      </c>
      <c r="D10" s="78" t="s">
        <v>230</v>
      </c>
      <c r="E10" s="30">
        <f>'介護保険第一号被保険者データ '!G11</f>
        <v>5008</v>
      </c>
      <c r="F10" s="126" t="s">
        <v>140</v>
      </c>
      <c r="G10" s="79">
        <v>17</v>
      </c>
      <c r="H10" s="51">
        <f t="shared" si="0"/>
        <v>0.0033945686900958465</v>
      </c>
      <c r="I10" s="80" t="s">
        <v>136</v>
      </c>
      <c r="J10" s="30">
        <v>183190</v>
      </c>
      <c r="K10" s="305" t="s">
        <v>79</v>
      </c>
      <c r="L10" s="124">
        <v>2</v>
      </c>
      <c r="M10" s="57">
        <v>0</v>
      </c>
      <c r="N10" s="123">
        <v>1</v>
      </c>
      <c r="O10" s="14"/>
      <c r="P10" s="14"/>
      <c r="Q10" s="14"/>
    </row>
    <row r="11" spans="1:17" s="13" customFormat="1" ht="15" customHeight="1">
      <c r="A11" s="196" t="s">
        <v>9</v>
      </c>
      <c r="B11" s="297">
        <f>'介護保険第一号被保険者データ '!B12</f>
        <v>16261</v>
      </c>
      <c r="C11" s="189">
        <v>1</v>
      </c>
      <c r="D11" s="78" t="s">
        <v>234</v>
      </c>
      <c r="E11" s="30">
        <f>'介護保険第一号被保険者データ '!G12</f>
        <v>2000</v>
      </c>
      <c r="F11" s="126" t="s">
        <v>140</v>
      </c>
      <c r="G11" s="79">
        <v>9</v>
      </c>
      <c r="H11" s="51">
        <f t="shared" si="0"/>
        <v>0.0045</v>
      </c>
      <c r="I11" s="80" t="s">
        <v>135</v>
      </c>
      <c r="J11" s="30">
        <v>101137</v>
      </c>
      <c r="K11" s="305" t="s">
        <v>79</v>
      </c>
      <c r="L11" s="124">
        <v>2</v>
      </c>
      <c r="M11" s="57">
        <v>0</v>
      </c>
      <c r="N11" s="123">
        <v>5</v>
      </c>
      <c r="O11" s="14"/>
      <c r="P11" s="14"/>
      <c r="Q11" s="14"/>
    </row>
    <row r="12" spans="1:17" s="13" customFormat="1" ht="15" customHeight="1">
      <c r="A12" s="196" t="s">
        <v>24</v>
      </c>
      <c r="B12" s="297">
        <f>'介護保険第一号被保険者データ '!B13</f>
        <v>6066</v>
      </c>
      <c r="C12" s="189"/>
      <c r="D12" s="78" t="s">
        <v>154</v>
      </c>
      <c r="E12" s="30"/>
      <c r="F12" s="126"/>
      <c r="G12" s="79"/>
      <c r="H12" s="51"/>
      <c r="I12" s="80"/>
      <c r="J12" s="30"/>
      <c r="K12" s="305"/>
      <c r="L12" s="124" t="s">
        <v>152</v>
      </c>
      <c r="M12" s="57" t="s">
        <v>181</v>
      </c>
      <c r="N12" s="123" t="s">
        <v>152</v>
      </c>
      <c r="O12" s="14"/>
      <c r="P12" s="14"/>
      <c r="Q12" s="14"/>
    </row>
    <row r="13" spans="1:17" s="13" customFormat="1" ht="15" customHeight="1">
      <c r="A13" s="196" t="s">
        <v>14</v>
      </c>
      <c r="B13" s="297">
        <f>'介護保険第一号被保険者データ '!B14</f>
        <v>3254</v>
      </c>
      <c r="C13" s="189"/>
      <c r="D13" s="78" t="s">
        <v>154</v>
      </c>
      <c r="E13" s="30"/>
      <c r="F13" s="126"/>
      <c r="G13" s="79"/>
      <c r="H13" s="51"/>
      <c r="I13" s="80"/>
      <c r="J13" s="30"/>
      <c r="K13" s="305"/>
      <c r="L13" s="124">
        <v>0</v>
      </c>
      <c r="M13" s="57">
        <v>0</v>
      </c>
      <c r="N13" s="123">
        <v>0</v>
      </c>
      <c r="O13" s="14"/>
      <c r="P13" s="14"/>
      <c r="Q13" s="14"/>
    </row>
    <row r="14" spans="1:17" s="13" customFormat="1" ht="15" customHeight="1">
      <c r="A14" s="196" t="s">
        <v>13</v>
      </c>
      <c r="B14" s="297">
        <f>'介護保険第一号被保険者データ '!B15</f>
        <v>6181</v>
      </c>
      <c r="C14" s="189"/>
      <c r="D14" s="78" t="s">
        <v>154</v>
      </c>
      <c r="E14" s="30"/>
      <c r="F14" s="126"/>
      <c r="G14" s="79"/>
      <c r="H14" s="51"/>
      <c r="I14" s="80"/>
      <c r="J14" s="30"/>
      <c r="K14" s="305"/>
      <c r="L14" s="124">
        <v>0</v>
      </c>
      <c r="M14" s="57">
        <v>0</v>
      </c>
      <c r="N14" s="123">
        <v>0</v>
      </c>
      <c r="O14" s="14"/>
      <c r="P14" s="14"/>
      <c r="Q14" s="14"/>
    </row>
    <row r="15" spans="1:17" s="13" customFormat="1" ht="15" customHeight="1">
      <c r="A15" s="196" t="s">
        <v>2</v>
      </c>
      <c r="B15" s="297">
        <f>'介護保険第一号被保険者データ '!B16</f>
        <v>185696</v>
      </c>
      <c r="C15" s="189">
        <v>1</v>
      </c>
      <c r="D15" s="78" t="s">
        <v>235</v>
      </c>
      <c r="E15" s="30">
        <f>'介護保険第一号被保険者データ '!G16</f>
        <v>26230</v>
      </c>
      <c r="F15" s="126" t="s">
        <v>140</v>
      </c>
      <c r="G15" s="79">
        <v>685</v>
      </c>
      <c r="H15" s="51">
        <f t="shared" si="0"/>
        <v>0.02611513534121235</v>
      </c>
      <c r="I15" s="80" t="s">
        <v>135</v>
      </c>
      <c r="J15" s="30">
        <v>9248520</v>
      </c>
      <c r="K15" s="305" t="s">
        <v>79</v>
      </c>
      <c r="L15" s="124">
        <v>0</v>
      </c>
      <c r="M15" s="57">
        <v>0</v>
      </c>
      <c r="N15" s="123">
        <v>91</v>
      </c>
      <c r="O15" s="14"/>
      <c r="P15" s="14"/>
      <c r="Q15" s="14"/>
    </row>
    <row r="16" spans="1:17" s="13" customFormat="1" ht="15" customHeight="1">
      <c r="A16" s="196" t="s">
        <v>10</v>
      </c>
      <c r="B16" s="297">
        <f>'介護保険第一号被保険者データ '!B17</f>
        <v>13132</v>
      </c>
      <c r="C16" s="189">
        <v>1</v>
      </c>
      <c r="D16" s="78" t="s">
        <v>230</v>
      </c>
      <c r="E16" s="30">
        <f>'介護保険第一号被保険者データ '!C17+'介護保険第一号被保険者データ '!E17+'介護保険第一号被保険者データ '!G17</f>
        <v>3983</v>
      </c>
      <c r="F16" s="126" t="s">
        <v>168</v>
      </c>
      <c r="G16" s="79">
        <v>54</v>
      </c>
      <c r="H16" s="51">
        <f t="shared" si="0"/>
        <v>0.013557619884509164</v>
      </c>
      <c r="I16" s="80" t="s">
        <v>136</v>
      </c>
      <c r="J16" s="30">
        <v>381830</v>
      </c>
      <c r="K16" s="305" t="s">
        <v>143</v>
      </c>
      <c r="L16" s="124">
        <v>0</v>
      </c>
      <c r="M16" s="57">
        <v>0</v>
      </c>
      <c r="N16" s="123">
        <v>5</v>
      </c>
      <c r="O16" s="14"/>
      <c r="P16" s="14"/>
      <c r="Q16" s="14"/>
    </row>
    <row r="17" spans="1:17" s="13" customFormat="1" ht="15" customHeight="1">
      <c r="A17" s="196" t="s">
        <v>25</v>
      </c>
      <c r="B17" s="297">
        <f>'介護保険第一号被保険者データ '!B18</f>
        <v>15083</v>
      </c>
      <c r="C17" s="189">
        <v>1</v>
      </c>
      <c r="D17" s="78" t="s">
        <v>236</v>
      </c>
      <c r="E17" s="30">
        <f>'介護保険第一号被保険者データ '!G18</f>
        <v>2503</v>
      </c>
      <c r="F17" s="126" t="s">
        <v>140</v>
      </c>
      <c r="G17" s="79">
        <v>92</v>
      </c>
      <c r="H17" s="51">
        <f t="shared" si="0"/>
        <v>0.036755892928485814</v>
      </c>
      <c r="I17" s="80" t="s">
        <v>135</v>
      </c>
      <c r="J17" s="30">
        <v>964600</v>
      </c>
      <c r="K17" s="305" t="s">
        <v>143</v>
      </c>
      <c r="L17" s="124">
        <v>0</v>
      </c>
      <c r="M17" s="57">
        <v>0</v>
      </c>
      <c r="N17" s="123">
        <v>4</v>
      </c>
      <c r="O17" s="14"/>
      <c r="P17" s="14"/>
      <c r="Q17" s="14"/>
    </row>
    <row r="18" spans="1:17" s="13" customFormat="1" ht="16.5" customHeight="1">
      <c r="A18" s="196" t="s">
        <v>26</v>
      </c>
      <c r="B18" s="297">
        <f>'介護保険第一号被保険者データ '!B19</f>
        <v>43407</v>
      </c>
      <c r="C18" s="189">
        <v>1</v>
      </c>
      <c r="D18" s="78" t="s">
        <v>236</v>
      </c>
      <c r="E18" s="30"/>
      <c r="F18" s="128" t="s">
        <v>191</v>
      </c>
      <c r="G18" s="79">
        <v>95</v>
      </c>
      <c r="H18" s="51"/>
      <c r="I18" s="80" t="s">
        <v>135</v>
      </c>
      <c r="J18" s="30">
        <v>11135000</v>
      </c>
      <c r="K18" s="305" t="s">
        <v>143</v>
      </c>
      <c r="L18" s="124">
        <v>28</v>
      </c>
      <c r="M18" s="57">
        <v>0</v>
      </c>
      <c r="N18" s="123">
        <v>44</v>
      </c>
      <c r="O18" s="14"/>
      <c r="P18" s="14"/>
      <c r="Q18" s="14"/>
    </row>
    <row r="19" spans="1:17" s="13" customFormat="1" ht="15" customHeight="1">
      <c r="A19" s="196" t="s">
        <v>27</v>
      </c>
      <c r="B19" s="297">
        <f>'介護保険第一号被保険者データ '!B20</f>
        <v>18641</v>
      </c>
      <c r="C19" s="189">
        <v>1</v>
      </c>
      <c r="D19" s="78" t="s">
        <v>237</v>
      </c>
      <c r="E19" s="30">
        <f>'介護保険第一号被保険者データ '!G20</f>
        <v>2672</v>
      </c>
      <c r="F19" s="126" t="s">
        <v>140</v>
      </c>
      <c r="G19" s="79">
        <v>23</v>
      </c>
      <c r="H19" s="51">
        <f aca="true" t="shared" si="1" ref="H19:H24">G19/E19</f>
        <v>0.008607784431137725</v>
      </c>
      <c r="I19" s="80" t="s">
        <v>135</v>
      </c>
      <c r="J19" s="30">
        <v>280500</v>
      </c>
      <c r="K19" s="305" t="s">
        <v>79</v>
      </c>
      <c r="L19" s="124">
        <v>12</v>
      </c>
      <c r="M19" s="57">
        <v>0</v>
      </c>
      <c r="N19" s="123">
        <v>15</v>
      </c>
      <c r="O19" s="14"/>
      <c r="P19" s="14"/>
      <c r="Q19" s="14"/>
    </row>
    <row r="20" spans="1:17" s="13" customFormat="1" ht="15" customHeight="1">
      <c r="A20" s="196" t="s">
        <v>28</v>
      </c>
      <c r="B20" s="297">
        <f>'介護保険第一号被保険者データ '!B21</f>
        <v>21388</v>
      </c>
      <c r="C20" s="189">
        <v>1</v>
      </c>
      <c r="D20" s="78" t="s">
        <v>238</v>
      </c>
      <c r="E20" s="30">
        <f>'介護保険第一号被保険者データ '!G21</f>
        <v>2934</v>
      </c>
      <c r="F20" s="126" t="s">
        <v>140</v>
      </c>
      <c r="G20" s="79">
        <v>38</v>
      </c>
      <c r="H20" s="51">
        <f t="shared" si="1"/>
        <v>0.012951601908657124</v>
      </c>
      <c r="I20" s="80" t="s">
        <v>135</v>
      </c>
      <c r="J20" s="30">
        <v>767514</v>
      </c>
      <c r="K20" s="305" t="s">
        <v>79</v>
      </c>
      <c r="L20" s="124">
        <v>7</v>
      </c>
      <c r="M20" s="57">
        <v>0</v>
      </c>
      <c r="N20" s="123">
        <v>8</v>
      </c>
      <c r="O20" s="14"/>
      <c r="P20" s="14"/>
      <c r="Q20" s="14"/>
    </row>
    <row r="21" spans="1:17" s="13" customFormat="1" ht="15" customHeight="1">
      <c r="A21" s="196" t="s">
        <v>8</v>
      </c>
      <c r="B21" s="297">
        <f>'介護保険第一号被保険者データ '!B22</f>
        <v>33528</v>
      </c>
      <c r="C21" s="189">
        <v>1</v>
      </c>
      <c r="D21" s="78" t="s">
        <v>230</v>
      </c>
      <c r="E21" s="30">
        <f>'介護保険第一号被保険者データ '!G22</f>
        <v>4137</v>
      </c>
      <c r="F21" s="126" t="s">
        <v>140</v>
      </c>
      <c r="G21" s="79">
        <v>27</v>
      </c>
      <c r="H21" s="51">
        <f t="shared" si="1"/>
        <v>0.006526468455402465</v>
      </c>
      <c r="I21" s="80" t="s">
        <v>135</v>
      </c>
      <c r="J21" s="30">
        <v>413660</v>
      </c>
      <c r="K21" s="305" t="s">
        <v>79</v>
      </c>
      <c r="L21" s="124">
        <v>0</v>
      </c>
      <c r="M21" s="57">
        <v>0</v>
      </c>
      <c r="N21" s="123">
        <v>2</v>
      </c>
      <c r="O21" s="14"/>
      <c r="P21" s="14"/>
      <c r="Q21" s="14"/>
    </row>
    <row r="22" spans="1:17" s="13" customFormat="1" ht="15" customHeight="1">
      <c r="A22" s="197" t="s">
        <v>40</v>
      </c>
      <c r="B22" s="298">
        <f>'介護保険第一号被保険者データ '!B23</f>
        <v>0</v>
      </c>
      <c r="C22" s="190">
        <v>1</v>
      </c>
      <c r="D22" s="76" t="s">
        <v>232</v>
      </c>
      <c r="E22" s="45">
        <f>'介護保険第一号被保険者データ '!C23+'介護保険第一号被保険者データ '!E23+'介護保険第一号被保険者データ '!G23</f>
        <v>0</v>
      </c>
      <c r="F22" s="127" t="s">
        <v>276</v>
      </c>
      <c r="G22" s="74"/>
      <c r="H22" s="50" t="e">
        <f t="shared" si="1"/>
        <v>#DIV/0!</v>
      </c>
      <c r="I22" s="75" t="s">
        <v>135</v>
      </c>
      <c r="J22" s="45"/>
      <c r="K22" s="306" t="s">
        <v>79</v>
      </c>
      <c r="L22" s="300"/>
      <c r="M22" s="55"/>
      <c r="N22" s="286"/>
      <c r="O22" s="14"/>
      <c r="P22" s="14"/>
      <c r="Q22" s="14"/>
    </row>
    <row r="23" spans="1:17" s="13" customFormat="1" ht="15" customHeight="1">
      <c r="A23" s="196" t="s">
        <v>12</v>
      </c>
      <c r="B23" s="297">
        <f>'介護保険第一号被保険者データ '!B24</f>
        <v>12747</v>
      </c>
      <c r="C23" s="189">
        <v>1</v>
      </c>
      <c r="D23" s="78" t="s">
        <v>237</v>
      </c>
      <c r="E23" s="30">
        <f>'介護保険第一号被保険者データ '!G24</f>
        <v>1335</v>
      </c>
      <c r="F23" s="126" t="s">
        <v>140</v>
      </c>
      <c r="G23" s="79">
        <v>9</v>
      </c>
      <c r="H23" s="51">
        <f t="shared" si="1"/>
        <v>0.006741573033707865</v>
      </c>
      <c r="I23" s="80" t="s">
        <v>135</v>
      </c>
      <c r="J23" s="30" t="s">
        <v>152</v>
      </c>
      <c r="K23" s="305" t="s">
        <v>79</v>
      </c>
      <c r="L23" s="124">
        <v>4</v>
      </c>
      <c r="M23" s="57">
        <v>0</v>
      </c>
      <c r="N23" s="123">
        <v>6</v>
      </c>
      <c r="O23" s="14"/>
      <c r="P23" s="14"/>
      <c r="Q23" s="14"/>
    </row>
    <row r="24" spans="1:17" s="13" customFormat="1" ht="15" customHeight="1">
      <c r="A24" s="196" t="s">
        <v>15</v>
      </c>
      <c r="B24" s="297">
        <f>'介護保険第一号被保険者データ '!B25</f>
        <v>4074</v>
      </c>
      <c r="C24" s="189">
        <v>1</v>
      </c>
      <c r="D24" s="78" t="s">
        <v>230</v>
      </c>
      <c r="E24" s="30">
        <f>'介護保険第一号被保険者データ '!G25</f>
        <v>665</v>
      </c>
      <c r="F24" s="126" t="s">
        <v>140</v>
      </c>
      <c r="G24" s="79">
        <v>0</v>
      </c>
      <c r="H24" s="51">
        <f t="shared" si="1"/>
        <v>0</v>
      </c>
      <c r="I24" s="80" t="s">
        <v>135</v>
      </c>
      <c r="J24" s="57">
        <v>0</v>
      </c>
      <c r="K24" s="305" t="s">
        <v>143</v>
      </c>
      <c r="L24" s="124">
        <v>0</v>
      </c>
      <c r="M24" s="57">
        <v>0</v>
      </c>
      <c r="N24" s="123">
        <v>1</v>
      </c>
      <c r="O24" s="14"/>
      <c r="P24" s="14"/>
      <c r="Q24" s="14"/>
    </row>
    <row r="25" spans="1:17" s="13" customFormat="1" ht="15" customHeight="1">
      <c r="A25" s="196" t="s">
        <v>17</v>
      </c>
      <c r="B25" s="297">
        <f>'介護保険第一号被保険者データ '!B26</f>
        <v>1741</v>
      </c>
      <c r="C25" s="307">
        <v>1</v>
      </c>
      <c r="D25" s="78" t="s">
        <v>237</v>
      </c>
      <c r="E25" s="79" t="s">
        <v>152</v>
      </c>
      <c r="F25" s="148" t="s">
        <v>152</v>
      </c>
      <c r="G25" s="79">
        <v>0</v>
      </c>
      <c r="H25" s="51">
        <v>0</v>
      </c>
      <c r="I25" s="80"/>
      <c r="J25" s="107">
        <v>0</v>
      </c>
      <c r="K25" s="305" t="s">
        <v>79</v>
      </c>
      <c r="L25" s="301">
        <v>0</v>
      </c>
      <c r="M25" s="79">
        <v>0</v>
      </c>
      <c r="N25" s="287">
        <v>1</v>
      </c>
      <c r="O25" s="14"/>
      <c r="P25" s="14"/>
      <c r="Q25" s="14"/>
    </row>
    <row r="26" spans="1:17" s="13" customFormat="1" ht="15" customHeight="1">
      <c r="A26" s="196" t="s">
        <v>16</v>
      </c>
      <c r="B26" s="297">
        <f>'介護保険第一号被保険者データ '!B27</f>
        <v>8590</v>
      </c>
      <c r="C26" s="189">
        <v>1</v>
      </c>
      <c r="D26" s="78"/>
      <c r="E26" s="30" t="s">
        <v>239</v>
      </c>
      <c r="F26" s="126" t="s">
        <v>140</v>
      </c>
      <c r="G26" s="79"/>
      <c r="H26" s="51"/>
      <c r="I26" s="80"/>
      <c r="J26" s="30"/>
      <c r="K26" s="305"/>
      <c r="L26" s="124"/>
      <c r="M26" s="57"/>
      <c r="N26" s="123"/>
      <c r="O26" s="14"/>
      <c r="P26" s="14"/>
      <c r="Q26" s="14"/>
    </row>
    <row r="27" spans="1:17" s="13" customFormat="1" ht="15" customHeight="1">
      <c r="A27" s="196" t="s">
        <v>18</v>
      </c>
      <c r="B27" s="297">
        <f>'介護保険第一号被保険者データ '!B28</f>
        <v>5226</v>
      </c>
      <c r="C27" s="189">
        <v>1</v>
      </c>
      <c r="D27" s="78" t="s">
        <v>237</v>
      </c>
      <c r="E27" s="30">
        <f>'介護保険第一号被保険者データ '!E28+'介護保険第一号被保険者データ '!G28+'介護保険第一号被保険者データ '!I28+'介護保険第一号被保険者データ '!L28+'介護保険第一号被保険者データ '!N28+'介護保険第一号被保険者データ '!P28+'介護保険第一号被保険者データ '!R28</f>
        <v>4938</v>
      </c>
      <c r="F27" s="126" t="s">
        <v>274</v>
      </c>
      <c r="G27" s="79">
        <v>11</v>
      </c>
      <c r="H27" s="51">
        <f aca="true" t="shared" si="2" ref="H27:H45">G27/E27</f>
        <v>0.0022276225192385582</v>
      </c>
      <c r="I27" s="80" t="s">
        <v>135</v>
      </c>
      <c r="J27" s="30">
        <v>129860</v>
      </c>
      <c r="K27" s="305" t="s">
        <v>79</v>
      </c>
      <c r="L27" s="124">
        <v>0</v>
      </c>
      <c r="M27" s="57">
        <v>0</v>
      </c>
      <c r="N27" s="123">
        <v>0</v>
      </c>
      <c r="O27" s="14"/>
      <c r="P27" s="14"/>
      <c r="Q27" s="14"/>
    </row>
    <row r="28" spans="1:17" s="13" customFormat="1" ht="15" customHeight="1">
      <c r="A28" s="196" t="s">
        <v>41</v>
      </c>
      <c r="B28" s="297">
        <f>'介護保険第一号被保険者データ '!B29</f>
        <v>75292</v>
      </c>
      <c r="C28" s="189"/>
      <c r="D28" s="78" t="s">
        <v>154</v>
      </c>
      <c r="E28" s="30"/>
      <c r="F28" s="126"/>
      <c r="G28" s="79"/>
      <c r="H28" s="51"/>
      <c r="I28" s="80"/>
      <c r="J28" s="30"/>
      <c r="K28" s="305"/>
      <c r="L28" s="124">
        <v>2</v>
      </c>
      <c r="M28" s="57">
        <v>0</v>
      </c>
      <c r="N28" s="123">
        <v>11</v>
      </c>
      <c r="O28" s="14"/>
      <c r="P28" s="14"/>
      <c r="Q28" s="14"/>
    </row>
    <row r="29" spans="1:17" s="13" customFormat="1" ht="15" customHeight="1">
      <c r="A29" s="196" t="s">
        <v>29</v>
      </c>
      <c r="B29" s="297">
        <f>'介護保険第一号被保険者データ '!B30</f>
        <v>82678</v>
      </c>
      <c r="C29" s="189">
        <v>1</v>
      </c>
      <c r="D29" s="78" t="s">
        <v>240</v>
      </c>
      <c r="E29" s="30">
        <f>'介護保険第一号被保険者データ '!E30+'介護保険第一号被保険者データ '!G30</f>
        <v>21761</v>
      </c>
      <c r="F29" s="126" t="s">
        <v>180</v>
      </c>
      <c r="G29" s="79">
        <v>608</v>
      </c>
      <c r="H29" s="51">
        <f t="shared" si="2"/>
        <v>0.027939892468177015</v>
      </c>
      <c r="I29" s="80" t="s">
        <v>135</v>
      </c>
      <c r="J29" s="30">
        <v>4952100</v>
      </c>
      <c r="K29" s="305" t="s">
        <v>79</v>
      </c>
      <c r="L29" s="124">
        <v>11</v>
      </c>
      <c r="M29" s="57">
        <v>0</v>
      </c>
      <c r="N29" s="123">
        <v>36</v>
      </c>
      <c r="O29" s="14"/>
      <c r="P29" s="14"/>
      <c r="Q29" s="14"/>
    </row>
    <row r="30" spans="1:17" s="13" customFormat="1" ht="15" customHeight="1">
      <c r="A30" s="196" t="s">
        <v>7</v>
      </c>
      <c r="B30" s="297">
        <f>'介護保険第一号被保険者データ '!B31</f>
        <v>53296</v>
      </c>
      <c r="C30" s="189"/>
      <c r="D30" s="78" t="s">
        <v>154</v>
      </c>
      <c r="E30" s="30"/>
      <c r="F30" s="126"/>
      <c r="G30" s="79"/>
      <c r="H30" s="51"/>
      <c r="I30" s="80"/>
      <c r="J30" s="30"/>
      <c r="K30" s="305"/>
      <c r="L30" s="124">
        <v>4</v>
      </c>
      <c r="M30" s="57">
        <v>0</v>
      </c>
      <c r="N30" s="123">
        <v>20</v>
      </c>
      <c r="O30" s="14"/>
      <c r="P30" s="14"/>
      <c r="Q30" s="14"/>
    </row>
    <row r="31" spans="1:17" s="13" customFormat="1" ht="13.5" customHeight="1">
      <c r="A31" s="196" t="s">
        <v>30</v>
      </c>
      <c r="B31" s="297">
        <f>'介護保険第一号被保険者データ '!B32</f>
        <v>25508</v>
      </c>
      <c r="C31" s="189">
        <v>1</v>
      </c>
      <c r="D31" s="78" t="s">
        <v>236</v>
      </c>
      <c r="E31" s="30">
        <f>'介護保険第一号被保険者データ '!G32</f>
        <v>4419</v>
      </c>
      <c r="F31" s="126" t="s">
        <v>140</v>
      </c>
      <c r="G31" s="79">
        <v>23</v>
      </c>
      <c r="H31" s="51">
        <f t="shared" si="2"/>
        <v>0.00520479746548993</v>
      </c>
      <c r="I31" s="80" t="s">
        <v>135</v>
      </c>
      <c r="J31" s="30">
        <v>250875</v>
      </c>
      <c r="K31" s="305" t="s">
        <v>143</v>
      </c>
      <c r="L31" s="124">
        <v>13</v>
      </c>
      <c r="M31" s="57">
        <v>0</v>
      </c>
      <c r="N31" s="123">
        <v>18</v>
      </c>
      <c r="O31" s="14"/>
      <c r="P31" s="14"/>
      <c r="Q31" s="14"/>
    </row>
    <row r="32" spans="1:17" s="13" customFormat="1" ht="14.25" customHeight="1">
      <c r="A32" s="196" t="s">
        <v>31</v>
      </c>
      <c r="B32" s="297">
        <f>'介護保険第一号被保険者データ '!B33</f>
        <v>16385</v>
      </c>
      <c r="C32" s="189">
        <v>1</v>
      </c>
      <c r="D32" s="78" t="s">
        <v>241</v>
      </c>
      <c r="E32" s="30">
        <f>'介護保険第一号被保険者データ '!G33</f>
        <v>1580</v>
      </c>
      <c r="F32" s="126" t="s">
        <v>140</v>
      </c>
      <c r="G32" s="79">
        <v>5</v>
      </c>
      <c r="H32" s="51">
        <f t="shared" si="2"/>
        <v>0.0031645569620253164</v>
      </c>
      <c r="I32" s="80" t="s">
        <v>135</v>
      </c>
      <c r="J32" s="30">
        <v>69360</v>
      </c>
      <c r="K32" s="305" t="s">
        <v>79</v>
      </c>
      <c r="L32" s="124">
        <v>1</v>
      </c>
      <c r="M32" s="57">
        <v>0</v>
      </c>
      <c r="N32" s="123">
        <v>7</v>
      </c>
      <c r="O32" s="14"/>
      <c r="P32" s="14"/>
      <c r="Q32" s="14"/>
    </row>
    <row r="33" spans="1:17" s="13" customFormat="1" ht="15" customHeight="1">
      <c r="A33" s="196" t="s">
        <v>32</v>
      </c>
      <c r="B33" s="297">
        <f>'介護保険第一号被保険者データ '!B34</f>
        <v>29751</v>
      </c>
      <c r="C33" s="189">
        <v>1</v>
      </c>
      <c r="D33" s="78" t="s">
        <v>238</v>
      </c>
      <c r="E33" s="30">
        <f>'介護保険第一号被保険者データ '!E34+'介護保険第一号被保険者データ '!G34</f>
        <v>10326</v>
      </c>
      <c r="F33" s="126" t="s">
        <v>180</v>
      </c>
      <c r="G33" s="79">
        <v>422</v>
      </c>
      <c r="H33" s="51">
        <f t="shared" si="2"/>
        <v>0.040867712570211115</v>
      </c>
      <c r="I33" s="80" t="s">
        <v>136</v>
      </c>
      <c r="J33" s="30">
        <v>7423287</v>
      </c>
      <c r="K33" s="305" t="s">
        <v>79</v>
      </c>
      <c r="L33" s="124">
        <v>0</v>
      </c>
      <c r="M33" s="57">
        <v>0</v>
      </c>
      <c r="N33" s="123">
        <v>0</v>
      </c>
      <c r="O33" s="14"/>
      <c r="P33" s="14"/>
      <c r="Q33" s="14"/>
    </row>
    <row r="34" spans="1:17" s="13" customFormat="1" ht="15" customHeight="1">
      <c r="A34" s="196" t="s">
        <v>34</v>
      </c>
      <c r="B34" s="297">
        <f>'介護保険第一号被保険者データ '!B35</f>
        <v>26504</v>
      </c>
      <c r="C34" s="189">
        <v>1</v>
      </c>
      <c r="D34" s="78" t="s">
        <v>242</v>
      </c>
      <c r="E34" s="30">
        <f>'介護保険第一号被保険者データ '!E35+'介護保険第一号被保険者データ '!G35</f>
        <v>7689</v>
      </c>
      <c r="F34" s="126" t="s">
        <v>180</v>
      </c>
      <c r="G34" s="79">
        <v>57</v>
      </c>
      <c r="H34" s="51">
        <f t="shared" si="2"/>
        <v>0.0074131876706984</v>
      </c>
      <c r="I34" s="80" t="s">
        <v>135</v>
      </c>
      <c r="J34" s="30">
        <v>646897</v>
      </c>
      <c r="K34" s="305" t="s">
        <v>79</v>
      </c>
      <c r="L34" s="124">
        <v>6</v>
      </c>
      <c r="M34" s="57">
        <v>0</v>
      </c>
      <c r="N34" s="123">
        <v>7</v>
      </c>
      <c r="O34" s="14"/>
      <c r="P34" s="14"/>
      <c r="Q34" s="14"/>
    </row>
    <row r="35" spans="1:17" s="13" customFormat="1" ht="15" customHeight="1">
      <c r="A35" s="196" t="s">
        <v>33</v>
      </c>
      <c r="B35" s="297">
        <f>'介護保険第一号被保険者データ '!B36</f>
        <v>14993</v>
      </c>
      <c r="C35" s="189">
        <v>1</v>
      </c>
      <c r="D35" s="78" t="s">
        <v>230</v>
      </c>
      <c r="E35" s="30">
        <f>'介護保険第一号被保険者データ '!G36</f>
        <v>1745</v>
      </c>
      <c r="F35" s="126" t="s">
        <v>273</v>
      </c>
      <c r="G35" s="79">
        <v>3</v>
      </c>
      <c r="H35" s="51">
        <f t="shared" si="2"/>
        <v>0.0017191977077363897</v>
      </c>
      <c r="I35" s="80" t="s">
        <v>135</v>
      </c>
      <c r="J35" s="30" t="s">
        <v>152</v>
      </c>
      <c r="K35" s="305" t="s">
        <v>79</v>
      </c>
      <c r="L35" s="124">
        <v>0</v>
      </c>
      <c r="M35" s="57">
        <v>0</v>
      </c>
      <c r="N35" s="123">
        <v>6</v>
      </c>
      <c r="O35" s="14"/>
      <c r="P35" s="14"/>
      <c r="Q35" s="14"/>
    </row>
    <row r="36" spans="1:17" s="13" customFormat="1" ht="15" customHeight="1">
      <c r="A36" s="196" t="s">
        <v>6</v>
      </c>
      <c r="B36" s="297">
        <f>'介護保険第一号被保険者データ '!B37</f>
        <v>25937</v>
      </c>
      <c r="C36" s="189">
        <v>1</v>
      </c>
      <c r="D36" s="78" t="s">
        <v>243</v>
      </c>
      <c r="E36" s="30">
        <f>'介護保険第一号被保険者データ '!G37</f>
        <v>2906</v>
      </c>
      <c r="F36" s="126" t="s">
        <v>140</v>
      </c>
      <c r="G36" s="79">
        <v>16</v>
      </c>
      <c r="H36" s="51">
        <f t="shared" si="2"/>
        <v>0.0055058499655884375</v>
      </c>
      <c r="I36" s="80" t="s">
        <v>135</v>
      </c>
      <c r="J36" s="30">
        <v>269170</v>
      </c>
      <c r="K36" s="305" t="s">
        <v>79</v>
      </c>
      <c r="L36" s="124">
        <v>2</v>
      </c>
      <c r="M36" s="57">
        <v>0</v>
      </c>
      <c r="N36" s="123">
        <v>1</v>
      </c>
      <c r="O36" s="14"/>
      <c r="P36" s="14"/>
      <c r="Q36" s="14"/>
    </row>
    <row r="37" spans="1:17" s="13" customFormat="1" ht="15" customHeight="1">
      <c r="A37" s="196" t="s">
        <v>35</v>
      </c>
      <c r="B37" s="297">
        <f>'介護保険第一号被保険者データ '!B38</f>
        <v>26455</v>
      </c>
      <c r="C37" s="189">
        <v>1</v>
      </c>
      <c r="D37" s="78" t="s">
        <v>235</v>
      </c>
      <c r="E37" s="30"/>
      <c r="F37" s="126" t="s">
        <v>278</v>
      </c>
      <c r="G37" s="79">
        <v>21</v>
      </c>
      <c r="H37" s="51"/>
      <c r="I37" s="80" t="s">
        <v>135</v>
      </c>
      <c r="J37" s="79">
        <v>419020</v>
      </c>
      <c r="K37" s="305" t="s">
        <v>79</v>
      </c>
      <c r="L37" s="124">
        <v>3</v>
      </c>
      <c r="M37" s="57">
        <v>0</v>
      </c>
      <c r="N37" s="123">
        <v>1</v>
      </c>
      <c r="O37" s="14"/>
      <c r="P37" s="14"/>
      <c r="Q37" s="14"/>
    </row>
    <row r="38" spans="1:17" s="13" customFormat="1" ht="15" customHeight="1">
      <c r="A38" s="196" t="s">
        <v>36</v>
      </c>
      <c r="B38" s="297">
        <f>'介護保険第一号被保険者データ '!B39</f>
        <v>12202</v>
      </c>
      <c r="C38" s="189">
        <v>1</v>
      </c>
      <c r="D38" s="78" t="s">
        <v>235</v>
      </c>
      <c r="E38" s="30">
        <f>'介護保険第一号被保険者データ '!G39</f>
        <v>1158</v>
      </c>
      <c r="F38" s="126" t="s">
        <v>140</v>
      </c>
      <c r="G38" s="79">
        <v>12</v>
      </c>
      <c r="H38" s="51">
        <f t="shared" si="2"/>
        <v>0.010362694300518135</v>
      </c>
      <c r="I38" s="80" t="s">
        <v>135</v>
      </c>
      <c r="J38" s="30">
        <v>151007</v>
      </c>
      <c r="K38" s="305" t="s">
        <v>79</v>
      </c>
      <c r="L38" s="124">
        <v>1</v>
      </c>
      <c r="M38" s="57">
        <v>0</v>
      </c>
      <c r="N38" s="123">
        <v>7</v>
      </c>
      <c r="O38" s="14"/>
      <c r="P38" s="14"/>
      <c r="Q38" s="14"/>
    </row>
    <row r="39" spans="1:17" s="13" customFormat="1" ht="15" customHeight="1">
      <c r="A39" s="196" t="s">
        <v>20</v>
      </c>
      <c r="B39" s="297">
        <f>'介護保険第一号被保険者データ '!B40</f>
        <v>4052</v>
      </c>
      <c r="C39" s="189">
        <v>1</v>
      </c>
      <c r="D39" s="78" t="s">
        <v>235</v>
      </c>
      <c r="E39" s="30" t="s">
        <v>239</v>
      </c>
      <c r="F39" s="126" t="s">
        <v>239</v>
      </c>
      <c r="G39" s="79">
        <v>0</v>
      </c>
      <c r="H39" s="51">
        <v>0</v>
      </c>
      <c r="I39" s="80" t="s">
        <v>239</v>
      </c>
      <c r="J39" s="30">
        <v>0</v>
      </c>
      <c r="K39" s="305" t="s">
        <v>239</v>
      </c>
      <c r="L39" s="124">
        <v>0</v>
      </c>
      <c r="M39" s="57">
        <v>0</v>
      </c>
      <c r="N39" s="123">
        <v>0</v>
      </c>
      <c r="O39" s="14"/>
      <c r="P39" s="14"/>
      <c r="Q39" s="14"/>
    </row>
    <row r="40" spans="1:17" s="13" customFormat="1" ht="15" customHeight="1">
      <c r="A40" s="196" t="s">
        <v>19</v>
      </c>
      <c r="B40" s="297">
        <f>'介護保険第一号被保険者データ '!B41</f>
        <v>2909</v>
      </c>
      <c r="C40" s="189">
        <v>1</v>
      </c>
      <c r="D40" s="78" t="s">
        <v>235</v>
      </c>
      <c r="E40" s="30">
        <f>'介護保険第一号被保険者データ '!G41</f>
        <v>254</v>
      </c>
      <c r="F40" s="126" t="s">
        <v>140</v>
      </c>
      <c r="G40" s="79">
        <v>0</v>
      </c>
      <c r="H40" s="51">
        <f t="shared" si="2"/>
        <v>0</v>
      </c>
      <c r="I40" s="80"/>
      <c r="J40" s="79">
        <v>0</v>
      </c>
      <c r="K40" s="305" t="s">
        <v>143</v>
      </c>
      <c r="L40" s="124">
        <v>0</v>
      </c>
      <c r="M40" s="57">
        <v>0</v>
      </c>
      <c r="N40" s="123">
        <v>0</v>
      </c>
      <c r="O40" s="14"/>
      <c r="P40" s="14"/>
      <c r="Q40" s="14"/>
    </row>
    <row r="41" spans="1:17" s="13" customFormat="1" ht="15" customHeight="1">
      <c r="A41" s="196" t="s">
        <v>37</v>
      </c>
      <c r="B41" s="297">
        <f>'介護保険第一号被保険者データ '!B42</f>
        <v>1908</v>
      </c>
      <c r="C41" s="189">
        <v>1</v>
      </c>
      <c r="D41" s="78" t="s">
        <v>235</v>
      </c>
      <c r="E41" s="30">
        <f>'介護保険第一号被保険者データ '!G42</f>
        <v>189</v>
      </c>
      <c r="F41" s="126" t="s">
        <v>140</v>
      </c>
      <c r="G41" s="79">
        <v>0</v>
      </c>
      <c r="H41" s="51">
        <f t="shared" si="2"/>
        <v>0</v>
      </c>
      <c r="I41" s="80"/>
      <c r="J41" s="57">
        <v>0</v>
      </c>
      <c r="K41" s="305" t="s">
        <v>79</v>
      </c>
      <c r="L41" s="124">
        <v>0</v>
      </c>
      <c r="M41" s="57">
        <v>0</v>
      </c>
      <c r="N41" s="123">
        <v>0</v>
      </c>
      <c r="O41" s="14"/>
      <c r="P41" s="14"/>
      <c r="Q41" s="14"/>
    </row>
    <row r="42" spans="1:17" s="13" customFormat="1" ht="15" customHeight="1">
      <c r="A42" s="196" t="s">
        <v>11</v>
      </c>
      <c r="B42" s="297">
        <f>'介護保険第一号被保険者データ '!B43</f>
        <v>112587</v>
      </c>
      <c r="C42" s="189">
        <v>1</v>
      </c>
      <c r="D42" s="78" t="s">
        <v>230</v>
      </c>
      <c r="E42" s="30"/>
      <c r="F42" s="126" t="s">
        <v>122</v>
      </c>
      <c r="G42" s="79" t="s">
        <v>152</v>
      </c>
      <c r="H42" s="51"/>
      <c r="I42" s="80" t="s">
        <v>135</v>
      </c>
      <c r="J42" s="107">
        <v>2029489</v>
      </c>
      <c r="K42" s="305" t="s">
        <v>143</v>
      </c>
      <c r="L42" s="124">
        <v>0</v>
      </c>
      <c r="M42" s="57">
        <v>0</v>
      </c>
      <c r="N42" s="123">
        <v>70</v>
      </c>
      <c r="O42" s="14"/>
      <c r="P42" s="14"/>
      <c r="Q42" s="14"/>
    </row>
    <row r="43" spans="1:17" s="13" customFormat="1" ht="15" customHeight="1">
      <c r="A43" s="196" t="s">
        <v>38</v>
      </c>
      <c r="B43" s="297">
        <f>'介護保険第一号被保険者データ '!B44</f>
        <v>61575</v>
      </c>
      <c r="C43" s="189">
        <v>1</v>
      </c>
      <c r="D43" s="78" t="s">
        <v>238</v>
      </c>
      <c r="E43" s="30"/>
      <c r="F43" s="126" t="s">
        <v>257</v>
      </c>
      <c r="G43" s="79" t="s">
        <v>152</v>
      </c>
      <c r="H43" s="51"/>
      <c r="I43" s="80" t="s">
        <v>135</v>
      </c>
      <c r="J43" s="107" t="s">
        <v>181</v>
      </c>
      <c r="K43" s="305" t="s">
        <v>143</v>
      </c>
      <c r="L43" s="124" t="s">
        <v>152</v>
      </c>
      <c r="M43" s="57" t="s">
        <v>181</v>
      </c>
      <c r="N43" s="123" t="s">
        <v>152</v>
      </c>
      <c r="O43" s="14"/>
      <c r="P43" s="14"/>
      <c r="Q43" s="14"/>
    </row>
    <row r="44" spans="1:17" s="13" customFormat="1" ht="15" customHeight="1" thickBot="1">
      <c r="A44" s="200" t="s">
        <v>39</v>
      </c>
      <c r="B44" s="308">
        <f>'介護保険第一号被保険者データ '!B45</f>
        <v>15911</v>
      </c>
      <c r="C44" s="191">
        <v>1</v>
      </c>
      <c r="D44" s="309" t="s">
        <v>243</v>
      </c>
      <c r="E44" s="203">
        <f>'介護保険第一号被保険者データ '!C45+'介護保険第一号被保険者データ '!E45+'介護保険第一号被保険者データ '!G45</f>
        <v>5176</v>
      </c>
      <c r="F44" s="310" t="s">
        <v>276</v>
      </c>
      <c r="G44" s="311" t="s">
        <v>152</v>
      </c>
      <c r="H44" s="312"/>
      <c r="I44" s="176" t="s">
        <v>135</v>
      </c>
      <c r="J44" s="203" t="s">
        <v>152</v>
      </c>
      <c r="K44" s="313" t="s">
        <v>79</v>
      </c>
      <c r="L44" s="314">
        <v>0</v>
      </c>
      <c r="M44" s="315">
        <v>0</v>
      </c>
      <c r="N44" s="316">
        <v>3</v>
      </c>
      <c r="O44" s="14"/>
      <c r="P44" s="14"/>
      <c r="Q44" s="14"/>
    </row>
    <row r="45" spans="1:17" ht="24" customHeight="1" thickBot="1">
      <c r="A45" s="326" t="s">
        <v>42</v>
      </c>
      <c r="B45" s="317">
        <f>SUM(B4:B44)</f>
        <v>1907127</v>
      </c>
      <c r="C45" s="318">
        <f>SUM(C4:C44)</f>
        <v>35</v>
      </c>
      <c r="D45" s="319"/>
      <c r="E45" s="320">
        <f>SUM(E4:E44)</f>
        <v>464538</v>
      </c>
      <c r="F45" s="320"/>
      <c r="G45" s="321">
        <f>SUM(G4:G44)</f>
        <v>18381</v>
      </c>
      <c r="H45" s="322">
        <f t="shared" si="2"/>
        <v>0.039568345323741004</v>
      </c>
      <c r="I45" s="322"/>
      <c r="J45" s="323"/>
      <c r="K45" s="324"/>
      <c r="L45" s="325">
        <f>SUM(L4:L44)</f>
        <v>113</v>
      </c>
      <c r="M45" s="323"/>
      <c r="N45" s="324">
        <f>SUM(N4:N44)</f>
        <v>394</v>
      </c>
      <c r="O45" s="1"/>
      <c r="P45" s="1"/>
      <c r="Q45" s="1"/>
    </row>
    <row r="46" spans="1:17" ht="24" customHeight="1">
      <c r="A46" s="7"/>
      <c r="B46" s="8"/>
      <c r="C46" s="8"/>
      <c r="D46" s="9"/>
      <c r="E46" s="1"/>
      <c r="F46" s="1"/>
      <c r="G46" s="35"/>
      <c r="H46" s="171"/>
      <c r="I46" s="171"/>
      <c r="J46" s="171"/>
      <c r="K46" s="1"/>
      <c r="L46" s="1"/>
      <c r="M46" s="1"/>
      <c r="N46" s="1"/>
      <c r="O46" s="1"/>
      <c r="P46" s="1"/>
      <c r="Q46" s="1"/>
    </row>
    <row r="47" spans="1:17" ht="24" customHeight="1">
      <c r="A47" s="7"/>
      <c r="B47" s="8"/>
      <c r="C47" s="8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>
      <c r="A48" s="1"/>
      <c r="B48" s="1"/>
      <c r="C48" s="1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>
      <c r="A49" s="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.75">
      <c r="A50" s="1"/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>
      <c r="A51" s="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>
      <c r="A52" s="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.75">
      <c r="A53" s="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>
      <c r="A54" s="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>
      <c r="A55" s="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>
      <c r="A56" s="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.75">
      <c r="A57" s="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.75">
      <c r="A58" s="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>
      <c r="A59" s="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.75">
      <c r="A60" s="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8.75"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8.75"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8.75"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8.75">
      <c r="B64" s="1"/>
      <c r="C64" s="1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8.75">
      <c r="B65" s="1"/>
      <c r="C65" s="1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8.75">
      <c r="B66" s="1"/>
      <c r="C66" s="1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8.75">
      <c r="B67" s="1"/>
      <c r="C67" s="1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8.75">
      <c r="B68" s="1"/>
      <c r="C68" s="1"/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8.75">
      <c r="B69" s="1"/>
      <c r="C69" s="1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8.75">
      <c r="B70" s="1"/>
      <c r="C70" s="1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8.75"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8.75"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8.75"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8.75"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8.75"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8.75"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8.75">
      <c r="B77" s="1"/>
      <c r="C77" s="1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8.75"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8.75"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8.75"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8.75"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8.75"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8.75"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8.75">
      <c r="B84" s="1"/>
      <c r="C84" s="1"/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8.75">
      <c r="B85" s="1"/>
      <c r="C85" s="1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8.75">
      <c r="B86" s="1"/>
      <c r="C86" s="1"/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8.75">
      <c r="B87" s="1"/>
      <c r="C87" s="1"/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8.75">
      <c r="B88" s="1"/>
      <c r="C88" s="1"/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8.75">
      <c r="B89" s="1"/>
      <c r="C89" s="1"/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8.75">
      <c r="B90" s="1"/>
      <c r="C90" s="1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8.75">
      <c r="B91" s="1"/>
      <c r="C91" s="1"/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8.75">
      <c r="B92" s="1"/>
      <c r="C92" s="1"/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8.75">
      <c r="B93" s="1"/>
      <c r="C93" s="1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8.75">
      <c r="B94" s="1"/>
      <c r="C94" s="1"/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8.75">
      <c r="B95" s="1"/>
      <c r="C95" s="1"/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8.75">
      <c r="B96" s="1"/>
      <c r="C96" s="1"/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8.75">
      <c r="B97" s="1"/>
      <c r="C97" s="1"/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8.75">
      <c r="B98" s="1"/>
      <c r="C98" s="1"/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8.75">
      <c r="B99" s="1"/>
      <c r="C99" s="1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8.75">
      <c r="B100" s="1"/>
      <c r="C100" s="1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8.75">
      <c r="B101" s="1"/>
      <c r="C101" s="1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8.75">
      <c r="B102" s="1"/>
      <c r="C102" s="1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8.75">
      <c r="B103" s="1"/>
      <c r="C103" s="1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8.75">
      <c r="B104" s="1"/>
      <c r="C104" s="1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8.75">
      <c r="B105" s="1"/>
      <c r="C105" s="1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8.75">
      <c r="B106" s="1"/>
      <c r="C106" s="1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8.75">
      <c r="B107" s="1"/>
      <c r="C107" s="1"/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8.75">
      <c r="B108" s="1"/>
      <c r="C108" s="1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8.75">
      <c r="B109" s="1"/>
      <c r="C109" s="1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8.75">
      <c r="B110" s="1"/>
      <c r="C110" s="1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8.75">
      <c r="B111" s="1"/>
      <c r="C111" s="1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8.75">
      <c r="B112" s="1"/>
      <c r="C112" s="1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8.75">
      <c r="B113" s="1"/>
      <c r="C113" s="1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8.75">
      <c r="B114" s="1"/>
      <c r="C114" s="1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8.75">
      <c r="B115" s="1"/>
      <c r="C115" s="1"/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8.75">
      <c r="B116" s="1"/>
      <c r="C116" s="1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8.75">
      <c r="B117" s="1"/>
      <c r="C117" s="1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8.75">
      <c r="B118" s="1"/>
      <c r="C118" s="1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8.75">
      <c r="B119" s="1"/>
      <c r="C119" s="1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8.75">
      <c r="B120" s="1"/>
      <c r="C120" s="1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8.75">
      <c r="B121" s="1"/>
      <c r="C121" s="1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8.75">
      <c r="B122" s="1"/>
      <c r="C122" s="1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8.75">
      <c r="B123" s="1"/>
      <c r="C123" s="1"/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8.75">
      <c r="B124" s="1"/>
      <c r="C124" s="1"/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8.75">
      <c r="B125" s="1"/>
      <c r="C125" s="1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8.75">
      <c r="B126" s="1"/>
      <c r="C126" s="1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8.75">
      <c r="B127" s="1"/>
      <c r="C127" s="1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8.75">
      <c r="B128" s="1"/>
      <c r="C128" s="1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8.75">
      <c r="B129" s="1"/>
      <c r="C129" s="1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8.75">
      <c r="B130" s="1"/>
      <c r="C130" s="1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8.75">
      <c r="B131" s="1"/>
      <c r="C131" s="1"/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8.75">
      <c r="B132" s="1"/>
      <c r="C132" s="1"/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8.75">
      <c r="B133" s="1"/>
      <c r="C133" s="1"/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8.75">
      <c r="B134" s="1"/>
      <c r="C134" s="1"/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8.75">
      <c r="B135" s="1"/>
      <c r="C135" s="1"/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8.75">
      <c r="B136" s="1"/>
      <c r="C136" s="1"/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8.75">
      <c r="B137" s="1"/>
      <c r="C137" s="1"/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8.75">
      <c r="B138" s="1"/>
      <c r="C138" s="1"/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8.75">
      <c r="B139" s="1"/>
      <c r="C139" s="1"/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8.75">
      <c r="B140" s="1"/>
      <c r="C140" s="1"/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8.75">
      <c r="B141" s="1"/>
      <c r="C141" s="1"/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8.75">
      <c r="B142" s="1"/>
      <c r="C142" s="1"/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8.75">
      <c r="B143" s="1"/>
      <c r="C143" s="1"/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8.75">
      <c r="B144" s="1"/>
      <c r="C144" s="1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8.75">
      <c r="B145" s="1"/>
      <c r="C145" s="1"/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8.75">
      <c r="B146" s="1"/>
      <c r="C146" s="1"/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8.75">
      <c r="B147" s="1"/>
      <c r="C147" s="1"/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8.75">
      <c r="B148" s="1"/>
      <c r="C148" s="1"/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8.75">
      <c r="B149" s="1"/>
      <c r="C149" s="1"/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8.75">
      <c r="B150" s="1"/>
      <c r="C150" s="1"/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8.75">
      <c r="B151" s="1"/>
      <c r="C151" s="1"/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8.75">
      <c r="B152" s="1"/>
      <c r="C152" s="1"/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8.75">
      <c r="B153" s="1"/>
      <c r="C153" s="1"/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8.75">
      <c r="B154" s="1"/>
      <c r="C154" s="1"/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8.75">
      <c r="B155" s="1"/>
      <c r="C155" s="1"/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8.75">
      <c r="B156" s="1"/>
      <c r="C156" s="1"/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8.75">
      <c r="B157" s="1"/>
      <c r="C157" s="1"/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8.75">
      <c r="B158" s="1"/>
      <c r="C158" s="1"/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8.75">
      <c r="B159" s="1"/>
      <c r="C159" s="1"/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8.75">
      <c r="B160" s="1"/>
      <c r="C160" s="1"/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8.75">
      <c r="B161" s="1"/>
      <c r="C161" s="1"/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8.75">
      <c r="B162" s="1"/>
      <c r="C162" s="1"/>
      <c r="D162" s="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8.75">
      <c r="B163" s="1"/>
      <c r="C163" s="1"/>
      <c r="D163" s="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8.75">
      <c r="B164" s="1"/>
      <c r="C164" s="1"/>
      <c r="D164" s="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8.75">
      <c r="B165" s="1"/>
      <c r="C165" s="1"/>
      <c r="D165" s="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8.75">
      <c r="B166" s="1"/>
      <c r="C166" s="1"/>
      <c r="D166" s="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8.75">
      <c r="B167" s="1"/>
      <c r="C167" s="1"/>
      <c r="D167" s="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8.75">
      <c r="B168" s="1"/>
      <c r="C168" s="1"/>
      <c r="D168" s="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8.75">
      <c r="B169" s="1"/>
      <c r="C169" s="1"/>
      <c r="D169" s="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8.75">
      <c r="B170" s="1"/>
      <c r="C170" s="1"/>
      <c r="D170" s="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8.75">
      <c r="B171" s="1"/>
      <c r="C171" s="1"/>
      <c r="D171" s="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8.75">
      <c r="B172" s="1"/>
      <c r="C172" s="1"/>
      <c r="D172" s="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8.75">
      <c r="B173" s="1"/>
      <c r="C173" s="1"/>
      <c r="D173" s="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8.75">
      <c r="B174" s="1"/>
      <c r="C174" s="1"/>
      <c r="D174" s="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8.75">
      <c r="B175" s="1"/>
      <c r="C175" s="1"/>
      <c r="D175" s="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8.75">
      <c r="B176" s="1"/>
      <c r="C176" s="1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8.75">
      <c r="B177" s="1"/>
      <c r="C177" s="1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8.75">
      <c r="B178" s="1"/>
      <c r="C178" s="1"/>
      <c r="D178" s="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8.75">
      <c r="B179" s="1"/>
      <c r="C179" s="1"/>
      <c r="D179" s="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8.75">
      <c r="B180" s="1"/>
      <c r="C180" s="1"/>
      <c r="D180" s="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8.75">
      <c r="B181" s="1"/>
      <c r="C181" s="1"/>
      <c r="D181" s="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8.75">
      <c r="B182" s="1"/>
      <c r="C182" s="1"/>
      <c r="D182" s="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8.75">
      <c r="B183" s="1"/>
      <c r="C183" s="1"/>
      <c r="D183" s="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8.75">
      <c r="B184" s="1"/>
      <c r="C184" s="1"/>
      <c r="D184" s="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8.75">
      <c r="B185" s="1"/>
      <c r="C185" s="1"/>
      <c r="D185" s="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8.75">
      <c r="B186" s="1"/>
      <c r="C186" s="1"/>
      <c r="D186" s="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8.75">
      <c r="B187" s="1"/>
      <c r="C187" s="1"/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8.75">
      <c r="B188" s="1"/>
      <c r="C188" s="1"/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8.75">
      <c r="B189" s="1"/>
      <c r="C189" s="1"/>
      <c r="D189" s="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8.75">
      <c r="B190" s="1"/>
      <c r="C190" s="1"/>
      <c r="D190" s="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8.75">
      <c r="B191" s="1"/>
      <c r="C191" s="1"/>
      <c r="D191" s="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8.75">
      <c r="B192" s="1"/>
      <c r="C192" s="1"/>
      <c r="D192" s="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8.75">
      <c r="B193" s="1"/>
      <c r="C193" s="1"/>
      <c r="D193" s="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8.75">
      <c r="B194" s="1"/>
      <c r="C194" s="1"/>
      <c r="D194" s="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8.75">
      <c r="B195" s="1"/>
      <c r="C195" s="1"/>
      <c r="D195" s="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8.75">
      <c r="B196" s="1"/>
      <c r="C196" s="1"/>
      <c r="D196" s="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8.75">
      <c r="B197" s="1"/>
      <c r="C197" s="1"/>
      <c r="D197" s="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8.75">
      <c r="B198" s="1"/>
      <c r="C198" s="1"/>
      <c r="D198" s="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8.75">
      <c r="B199" s="1"/>
      <c r="C199" s="1"/>
      <c r="D199" s="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8.75">
      <c r="B200" s="1"/>
      <c r="C200" s="1"/>
      <c r="D200" s="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8.75">
      <c r="B201" s="1"/>
      <c r="C201" s="1"/>
      <c r="D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8.75">
      <c r="B202" s="1"/>
      <c r="C202" s="1"/>
      <c r="D202" s="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8.75">
      <c r="B203" s="1"/>
      <c r="C203" s="1"/>
      <c r="D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8.75">
      <c r="B204" s="1"/>
      <c r="C204" s="1"/>
      <c r="D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8.75">
      <c r="B205" s="1"/>
      <c r="C205" s="1"/>
      <c r="D205" s="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8.75">
      <c r="B206" s="1"/>
      <c r="C206" s="1"/>
      <c r="D206" s="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8.75">
      <c r="B207" s="1"/>
      <c r="C207" s="1"/>
      <c r="D207" s="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ht="18.75">
      <c r="D208" s="10"/>
    </row>
    <row r="209" ht="18.75">
      <c r="D209" s="10"/>
    </row>
    <row r="210" ht="18.75">
      <c r="D210" s="10"/>
    </row>
    <row r="211" ht="18.75">
      <c r="D211" s="10"/>
    </row>
    <row r="212" ht="18.75">
      <c r="D212" s="10"/>
    </row>
    <row r="213" ht="18.75">
      <c r="D213" s="10"/>
    </row>
    <row r="214" ht="18.75">
      <c r="D214" s="10"/>
    </row>
    <row r="215" ht="18.75">
      <c r="D215" s="10"/>
    </row>
    <row r="216" ht="18.75">
      <c r="D216" s="10"/>
    </row>
    <row r="217" ht="18.75">
      <c r="D217" s="10"/>
    </row>
    <row r="218" ht="18.75">
      <c r="D218" s="10"/>
    </row>
    <row r="219" ht="18.75">
      <c r="D219" s="10"/>
    </row>
    <row r="220" ht="18.75">
      <c r="D220" s="10"/>
    </row>
    <row r="221" ht="18.75">
      <c r="D221" s="10"/>
    </row>
    <row r="222" ht="18.75">
      <c r="D222" s="10"/>
    </row>
    <row r="223" ht="18.75">
      <c r="D223" s="10"/>
    </row>
    <row r="224" ht="18.75">
      <c r="D224" s="10"/>
    </row>
    <row r="225" ht="18.75">
      <c r="D225" s="10"/>
    </row>
    <row r="226" ht="18.75">
      <c r="D226" s="10"/>
    </row>
    <row r="227" ht="18.75">
      <c r="D227" s="10"/>
    </row>
    <row r="228" ht="18.75">
      <c r="D228" s="10"/>
    </row>
    <row r="229" ht="18.75">
      <c r="D229" s="10"/>
    </row>
    <row r="230" ht="18.75">
      <c r="D230" s="10"/>
    </row>
    <row r="231" ht="18.75">
      <c r="D231" s="10"/>
    </row>
    <row r="232" ht="18.75">
      <c r="D232" s="10"/>
    </row>
    <row r="233" ht="18.75">
      <c r="D233" s="10"/>
    </row>
    <row r="234" ht="18.75">
      <c r="D234" s="10"/>
    </row>
    <row r="235" ht="18.75">
      <c r="D235" s="10"/>
    </row>
    <row r="236" ht="18.75">
      <c r="D236" s="10"/>
    </row>
    <row r="237" ht="18.75">
      <c r="D237" s="10"/>
    </row>
    <row r="238" ht="18.75">
      <c r="D238" s="10"/>
    </row>
    <row r="239" ht="18.75">
      <c r="D239" s="10"/>
    </row>
    <row r="240" ht="18.75">
      <c r="D240" s="10"/>
    </row>
    <row r="241" ht="18.75">
      <c r="D241" s="10"/>
    </row>
    <row r="242" ht="18.75">
      <c r="D242" s="10"/>
    </row>
    <row r="243" ht="18.75">
      <c r="D243" s="10"/>
    </row>
    <row r="244" ht="18.75">
      <c r="D244" s="10"/>
    </row>
    <row r="245" ht="18.75">
      <c r="D245" s="10"/>
    </row>
    <row r="246" ht="18.75">
      <c r="D246" s="10"/>
    </row>
    <row r="247" ht="18.75">
      <c r="D247" s="10"/>
    </row>
    <row r="248" ht="18.75">
      <c r="D248" s="10"/>
    </row>
    <row r="249" ht="18.75">
      <c r="D249" s="10"/>
    </row>
    <row r="250" ht="18.75">
      <c r="D250" s="10"/>
    </row>
    <row r="251" ht="18.75">
      <c r="D251" s="10"/>
    </row>
    <row r="252" ht="18.75">
      <c r="D252" s="10"/>
    </row>
    <row r="253" ht="18.75">
      <c r="D253" s="10"/>
    </row>
    <row r="254" ht="18.75">
      <c r="D254" s="10"/>
    </row>
    <row r="255" ht="18.75">
      <c r="D255" s="10"/>
    </row>
    <row r="256" ht="18.75">
      <c r="D256" s="10"/>
    </row>
    <row r="257" ht="18.75">
      <c r="D257" s="10"/>
    </row>
    <row r="258" ht="18.75">
      <c r="D258" s="10"/>
    </row>
    <row r="259" ht="18.75">
      <c r="D259" s="10"/>
    </row>
    <row r="260" ht="18.75">
      <c r="D260" s="10"/>
    </row>
    <row r="261" ht="18.75">
      <c r="D261" s="10"/>
    </row>
    <row r="262" ht="18.75">
      <c r="D262" s="10"/>
    </row>
    <row r="263" ht="18.75">
      <c r="D263" s="10"/>
    </row>
    <row r="264" ht="18.75">
      <c r="D264" s="10"/>
    </row>
    <row r="265" ht="18.75">
      <c r="D265" s="10"/>
    </row>
    <row r="266" ht="18.75">
      <c r="D266" s="10"/>
    </row>
    <row r="267" ht="18.75">
      <c r="D267" s="10"/>
    </row>
    <row r="268" ht="18.75">
      <c r="D268" s="10"/>
    </row>
    <row r="269" ht="18.75">
      <c r="D269" s="10"/>
    </row>
    <row r="270" ht="18.75">
      <c r="D270" s="10"/>
    </row>
    <row r="271" ht="18.75">
      <c r="D271" s="10"/>
    </row>
    <row r="272" ht="18.75">
      <c r="D272" s="10"/>
    </row>
    <row r="273" ht="18.75">
      <c r="D273" s="10"/>
    </row>
    <row r="274" ht="18.75">
      <c r="D274" s="10"/>
    </row>
    <row r="275" ht="18.75">
      <c r="D275" s="10"/>
    </row>
    <row r="276" ht="18.75">
      <c r="D276" s="10"/>
    </row>
    <row r="277" ht="18.75">
      <c r="D277" s="10"/>
    </row>
    <row r="278" ht="18.75">
      <c r="D278" s="10"/>
    </row>
    <row r="279" ht="18.75">
      <c r="D279" s="10"/>
    </row>
    <row r="280" ht="18.75">
      <c r="D280" s="10"/>
    </row>
    <row r="281" ht="18.75">
      <c r="D281" s="10"/>
    </row>
    <row r="282" ht="18.75">
      <c r="D282" s="10"/>
    </row>
    <row r="283" ht="18.75">
      <c r="D283" s="10"/>
    </row>
    <row r="284" ht="18.75">
      <c r="D284" s="10"/>
    </row>
    <row r="285" ht="18.75">
      <c r="D285" s="10"/>
    </row>
    <row r="286" ht="18.75">
      <c r="D286" s="10"/>
    </row>
    <row r="287" ht="18.75">
      <c r="D287" s="10"/>
    </row>
    <row r="288" ht="18.75">
      <c r="D288" s="10"/>
    </row>
    <row r="289" ht="18.75">
      <c r="D289" s="10"/>
    </row>
    <row r="290" ht="18.75">
      <c r="D290" s="10"/>
    </row>
    <row r="291" ht="18.75">
      <c r="D291" s="10"/>
    </row>
    <row r="292" ht="18.75">
      <c r="D292" s="10"/>
    </row>
    <row r="293" ht="18.75">
      <c r="D293" s="10"/>
    </row>
    <row r="294" ht="18.75">
      <c r="D294" s="10"/>
    </row>
    <row r="295" ht="18.75">
      <c r="D295" s="10"/>
    </row>
    <row r="296" ht="18.75">
      <c r="D296" s="10"/>
    </row>
    <row r="297" ht="18.75">
      <c r="D297" s="10"/>
    </row>
    <row r="298" ht="18.75">
      <c r="D298" s="10"/>
    </row>
    <row r="299" ht="18.75">
      <c r="D299" s="10"/>
    </row>
    <row r="300" ht="18.75">
      <c r="D300" s="10"/>
    </row>
    <row r="301" ht="18.75">
      <c r="D301" s="10"/>
    </row>
    <row r="302" ht="18.75">
      <c r="D302" s="10"/>
    </row>
    <row r="303" ht="18.75">
      <c r="D303" s="10"/>
    </row>
    <row r="304" ht="18.75">
      <c r="D304" s="10"/>
    </row>
    <row r="305" ht="18.75">
      <c r="D305" s="10"/>
    </row>
    <row r="306" ht="18.75">
      <c r="D306" s="10"/>
    </row>
    <row r="307" ht="18.75">
      <c r="D307" s="10"/>
    </row>
    <row r="308" ht="18.75">
      <c r="D308" s="10"/>
    </row>
    <row r="309" ht="18.75">
      <c r="D309" s="10"/>
    </row>
    <row r="310" ht="18.75">
      <c r="D310" s="10"/>
    </row>
    <row r="311" ht="18.75">
      <c r="D311" s="10"/>
    </row>
    <row r="312" ht="18.75">
      <c r="D312" s="10"/>
    </row>
    <row r="313" ht="18.75">
      <c r="D313" s="10"/>
    </row>
    <row r="314" ht="18.75">
      <c r="D314" s="10"/>
    </row>
    <row r="315" ht="18.75">
      <c r="D315" s="10"/>
    </row>
    <row r="316" ht="18.75">
      <c r="D316" s="10"/>
    </row>
    <row r="317" ht="18.75">
      <c r="D317" s="10"/>
    </row>
    <row r="318" ht="18.75">
      <c r="D318" s="10"/>
    </row>
    <row r="319" ht="18.75">
      <c r="D319" s="10"/>
    </row>
    <row r="320" ht="18.75">
      <c r="D320" s="10"/>
    </row>
    <row r="321" ht="18.75">
      <c r="D321" s="10"/>
    </row>
    <row r="322" ht="18.75">
      <c r="D322" s="10"/>
    </row>
    <row r="323" ht="18.75">
      <c r="D323" s="10"/>
    </row>
    <row r="324" ht="18.75">
      <c r="D324" s="10"/>
    </row>
    <row r="325" ht="18.75">
      <c r="D325" s="10"/>
    </row>
    <row r="326" ht="18.75">
      <c r="D326" s="10"/>
    </row>
    <row r="327" ht="18.75">
      <c r="D327" s="10"/>
    </row>
    <row r="328" ht="18.75">
      <c r="D328" s="10"/>
    </row>
    <row r="329" ht="18.75">
      <c r="D329" s="10"/>
    </row>
    <row r="330" ht="18.75">
      <c r="D330" s="10"/>
    </row>
    <row r="331" ht="18.75">
      <c r="D331" s="10"/>
    </row>
    <row r="332" ht="18.75">
      <c r="D332" s="10"/>
    </row>
    <row r="333" ht="18.75">
      <c r="D333" s="10"/>
    </row>
    <row r="334" ht="18.75">
      <c r="D334" s="10"/>
    </row>
    <row r="335" ht="18.75">
      <c r="D335" s="10"/>
    </row>
    <row r="336" ht="18.75">
      <c r="D336" s="10"/>
    </row>
    <row r="337" ht="18.75">
      <c r="D337" s="10"/>
    </row>
    <row r="338" ht="18.75">
      <c r="D338" s="10"/>
    </row>
    <row r="339" ht="18.75">
      <c r="D339" s="10"/>
    </row>
    <row r="340" ht="18.75">
      <c r="D340" s="10"/>
    </row>
    <row r="341" ht="18.75">
      <c r="D341" s="10"/>
    </row>
    <row r="342" ht="18.75">
      <c r="D342" s="10"/>
    </row>
    <row r="343" ht="18.75">
      <c r="D343" s="10"/>
    </row>
    <row r="344" ht="18.75">
      <c r="D344" s="10"/>
    </row>
    <row r="345" ht="18.75">
      <c r="D345" s="10"/>
    </row>
    <row r="346" ht="18.75">
      <c r="D346" s="10"/>
    </row>
    <row r="347" ht="18.75">
      <c r="D347" s="10"/>
    </row>
    <row r="348" ht="18.75">
      <c r="D348" s="10"/>
    </row>
    <row r="349" ht="18.75">
      <c r="D349" s="10"/>
    </row>
    <row r="350" ht="18.75">
      <c r="D350" s="10"/>
    </row>
    <row r="351" ht="18.75">
      <c r="D351" s="10"/>
    </row>
    <row r="352" ht="18.75">
      <c r="D352" s="10"/>
    </row>
    <row r="353" ht="18.75">
      <c r="D353" s="10"/>
    </row>
  </sheetData>
  <sheetProtection/>
  <mergeCells count="3">
    <mergeCell ref="C2:K2"/>
    <mergeCell ref="L2:N2"/>
    <mergeCell ref="A2:A3"/>
  </mergeCells>
  <printOptions/>
  <pageMargins left="0.54" right="0.2755905511811024" top="0.5118110236220472" bottom="0.31496062992125984" header="0.35433070866141736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2" ySplit="3" topLeftCell="D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8.72265625" defaultRowHeight="18.75"/>
  <cols>
    <col min="1" max="1" width="2.90625" style="11" customWidth="1"/>
    <col min="2" max="2" width="10.99609375" style="0" customWidth="1"/>
    <col min="3" max="3" width="37.0859375" style="0" customWidth="1"/>
    <col min="4" max="5" width="3.6328125" style="0" customWidth="1"/>
    <col min="6" max="7" width="4.2734375" style="0" bestFit="1" customWidth="1"/>
    <col min="8" max="8" width="3.99609375" style="0" bestFit="1" customWidth="1"/>
    <col min="9" max="9" width="5.72265625" style="0" bestFit="1" customWidth="1"/>
    <col min="10" max="10" width="3.99609375" style="0" customWidth="1"/>
    <col min="11" max="11" width="4.0859375" style="0" customWidth="1"/>
    <col min="12" max="12" width="3.99609375" style="0" customWidth="1"/>
  </cols>
  <sheetData>
    <row r="1" ht="26.25" customHeight="1" thickBot="1">
      <c r="C1" s="71" t="s">
        <v>225</v>
      </c>
    </row>
    <row r="2" spans="2:12" ht="20.25" customHeight="1">
      <c r="B2" s="501" t="s">
        <v>0</v>
      </c>
      <c r="C2" s="465" t="s">
        <v>119</v>
      </c>
      <c r="D2" s="503" t="s">
        <v>201</v>
      </c>
      <c r="E2" s="505" t="s">
        <v>202</v>
      </c>
      <c r="F2" s="505"/>
      <c r="G2" s="505"/>
      <c r="H2" s="505"/>
      <c r="I2" s="505"/>
      <c r="J2" s="466" t="s">
        <v>132</v>
      </c>
      <c r="K2" s="454"/>
      <c r="L2" s="455"/>
    </row>
    <row r="3" spans="1:12" ht="33.75" customHeight="1" thickBot="1">
      <c r="A3" s="11" t="s">
        <v>130</v>
      </c>
      <c r="B3" s="502"/>
      <c r="C3" s="500"/>
      <c r="D3" s="504"/>
      <c r="E3" s="330" t="s">
        <v>204</v>
      </c>
      <c r="F3" s="330" t="s">
        <v>203</v>
      </c>
      <c r="G3" s="330" t="s">
        <v>207</v>
      </c>
      <c r="H3" s="330" t="s">
        <v>205</v>
      </c>
      <c r="I3" s="330" t="s">
        <v>206</v>
      </c>
      <c r="J3" s="331" t="s">
        <v>139</v>
      </c>
      <c r="K3" s="332" t="s">
        <v>160</v>
      </c>
      <c r="L3" s="333" t="s">
        <v>133</v>
      </c>
    </row>
    <row r="4" spans="1:12" s="13" customFormat="1" ht="25.5" customHeight="1">
      <c r="A4" s="17">
        <v>1</v>
      </c>
      <c r="B4" s="208" t="s">
        <v>1</v>
      </c>
      <c r="C4" s="344" t="s">
        <v>177</v>
      </c>
      <c r="D4" s="340" t="s">
        <v>152</v>
      </c>
      <c r="E4" s="327">
        <v>197</v>
      </c>
      <c r="F4" s="327">
        <v>33.4</v>
      </c>
      <c r="G4" s="327">
        <v>60</v>
      </c>
      <c r="H4" s="328">
        <v>1072</v>
      </c>
      <c r="I4" s="329" t="s">
        <v>209</v>
      </c>
      <c r="J4" s="25">
        <v>1</v>
      </c>
      <c r="K4" s="25"/>
      <c r="L4" s="304"/>
    </row>
    <row r="5" spans="1:12" s="13" customFormat="1" ht="19.5" customHeight="1">
      <c r="A5" s="17">
        <v>1</v>
      </c>
      <c r="B5" s="196" t="s">
        <v>21</v>
      </c>
      <c r="C5" s="345" t="s">
        <v>199</v>
      </c>
      <c r="D5" s="169">
        <v>25</v>
      </c>
      <c r="E5" s="111">
        <v>75</v>
      </c>
      <c r="F5" s="111">
        <v>25</v>
      </c>
      <c r="G5" s="111">
        <v>41</v>
      </c>
      <c r="H5" s="112">
        <v>5</v>
      </c>
      <c r="I5" s="109" t="s">
        <v>211</v>
      </c>
      <c r="J5" s="19"/>
      <c r="K5" s="19"/>
      <c r="L5" s="305">
        <v>1</v>
      </c>
    </row>
    <row r="6" spans="1:12" s="13" customFormat="1" ht="19.5" customHeight="1">
      <c r="A6" s="17">
        <v>1</v>
      </c>
      <c r="B6" s="196" t="s">
        <v>22</v>
      </c>
      <c r="C6" s="345" t="s">
        <v>194</v>
      </c>
      <c r="D6" s="169">
        <v>491</v>
      </c>
      <c r="E6" s="111">
        <v>30</v>
      </c>
      <c r="F6" s="111">
        <v>35</v>
      </c>
      <c r="G6" s="111">
        <v>150</v>
      </c>
      <c r="H6" s="112">
        <v>5</v>
      </c>
      <c r="I6" s="109" t="s">
        <v>217</v>
      </c>
      <c r="J6" s="19">
        <v>1</v>
      </c>
      <c r="K6" s="19" t="s">
        <v>184</v>
      </c>
      <c r="L6" s="305"/>
    </row>
    <row r="7" spans="1:12" s="13" customFormat="1" ht="19.5" customHeight="1">
      <c r="A7" s="17">
        <v>1</v>
      </c>
      <c r="B7" s="196" t="s">
        <v>23</v>
      </c>
      <c r="C7" s="345" t="s">
        <v>159</v>
      </c>
      <c r="D7" s="169">
        <v>10</v>
      </c>
      <c r="E7" s="111">
        <v>10</v>
      </c>
      <c r="F7" s="111">
        <v>30</v>
      </c>
      <c r="G7" s="111">
        <v>60</v>
      </c>
      <c r="H7" s="112">
        <v>7</v>
      </c>
      <c r="I7" s="109" t="s">
        <v>212</v>
      </c>
      <c r="J7" s="19"/>
      <c r="K7" s="19"/>
      <c r="L7" s="305">
        <v>1</v>
      </c>
    </row>
    <row r="8" spans="1:12" s="13" customFormat="1" ht="19.5" customHeight="1">
      <c r="A8" s="17">
        <v>1</v>
      </c>
      <c r="B8" s="196" t="s">
        <v>3</v>
      </c>
      <c r="C8" s="345" t="s">
        <v>194</v>
      </c>
      <c r="D8" s="169">
        <v>86</v>
      </c>
      <c r="E8" s="111">
        <v>11</v>
      </c>
      <c r="F8" s="111">
        <v>24</v>
      </c>
      <c r="G8" s="111">
        <v>40</v>
      </c>
      <c r="H8" s="112">
        <v>67</v>
      </c>
      <c r="I8" s="109" t="s">
        <v>209</v>
      </c>
      <c r="J8" s="19"/>
      <c r="K8" s="19"/>
      <c r="L8" s="305">
        <v>1</v>
      </c>
    </row>
    <row r="9" spans="1:12" s="13" customFormat="1" ht="19.5" customHeight="1">
      <c r="A9" s="17">
        <v>1</v>
      </c>
      <c r="B9" s="196" t="s">
        <v>4</v>
      </c>
      <c r="C9" s="345" t="s">
        <v>194</v>
      </c>
      <c r="D9" s="169">
        <v>8</v>
      </c>
      <c r="E9" s="111">
        <v>28</v>
      </c>
      <c r="F9" s="111">
        <v>30</v>
      </c>
      <c r="G9" s="111">
        <v>120</v>
      </c>
      <c r="H9" s="112">
        <v>114</v>
      </c>
      <c r="I9" s="109" t="s">
        <v>209</v>
      </c>
      <c r="J9" s="19"/>
      <c r="K9" s="19">
        <v>1</v>
      </c>
      <c r="L9" s="305"/>
    </row>
    <row r="10" spans="1:12" s="13" customFormat="1" ht="55.5" customHeight="1">
      <c r="A10" s="17">
        <v>1</v>
      </c>
      <c r="B10" s="196" t="s">
        <v>5</v>
      </c>
      <c r="C10" s="345" t="s">
        <v>256</v>
      </c>
      <c r="D10" s="169">
        <v>96</v>
      </c>
      <c r="E10" s="111">
        <v>25</v>
      </c>
      <c r="F10" s="111">
        <v>30</v>
      </c>
      <c r="G10" s="111">
        <v>60</v>
      </c>
      <c r="H10" s="112">
        <v>5</v>
      </c>
      <c r="I10" s="109" t="s">
        <v>209</v>
      </c>
      <c r="J10" s="19"/>
      <c r="K10" s="19">
        <v>1</v>
      </c>
      <c r="L10" s="305"/>
    </row>
    <row r="11" spans="1:12" s="13" customFormat="1" ht="19.5" customHeight="1">
      <c r="A11" s="17">
        <v>1</v>
      </c>
      <c r="B11" s="196" t="s">
        <v>9</v>
      </c>
      <c r="C11" s="345" t="s">
        <v>271</v>
      </c>
      <c r="D11" s="169">
        <v>15</v>
      </c>
      <c r="E11" s="111">
        <v>8</v>
      </c>
      <c r="F11" s="111">
        <v>30</v>
      </c>
      <c r="G11" s="111">
        <v>120</v>
      </c>
      <c r="H11" s="112">
        <v>4</v>
      </c>
      <c r="I11" s="109" t="s">
        <v>209</v>
      </c>
      <c r="J11" s="19"/>
      <c r="K11" s="19"/>
      <c r="L11" s="305">
        <v>1</v>
      </c>
    </row>
    <row r="12" spans="1:12" s="13" customFormat="1" ht="19.5" customHeight="1">
      <c r="A12" s="17">
        <v>1</v>
      </c>
      <c r="B12" s="196" t="s">
        <v>24</v>
      </c>
      <c r="C12" s="345" t="s">
        <v>270</v>
      </c>
      <c r="D12" s="169">
        <v>19</v>
      </c>
      <c r="E12" s="111">
        <v>11</v>
      </c>
      <c r="F12" s="111"/>
      <c r="G12" s="111"/>
      <c r="H12" s="112">
        <v>5</v>
      </c>
      <c r="I12" s="109"/>
      <c r="J12" s="19">
        <v>1</v>
      </c>
      <c r="K12" s="19"/>
      <c r="L12" s="305"/>
    </row>
    <row r="13" spans="1:12" s="13" customFormat="1" ht="19.5" customHeight="1">
      <c r="A13" s="17">
        <v>1</v>
      </c>
      <c r="B13" s="196" t="s">
        <v>14</v>
      </c>
      <c r="C13" s="345" t="s">
        <v>194</v>
      </c>
      <c r="D13" s="169">
        <v>4</v>
      </c>
      <c r="E13" s="111">
        <v>22</v>
      </c>
      <c r="F13" s="111">
        <v>25</v>
      </c>
      <c r="G13" s="111"/>
      <c r="H13" s="112">
        <v>5</v>
      </c>
      <c r="I13" s="109" t="s">
        <v>209</v>
      </c>
      <c r="J13" s="19"/>
      <c r="K13" s="19">
        <v>1</v>
      </c>
      <c r="L13" s="305"/>
    </row>
    <row r="14" spans="1:12" s="13" customFormat="1" ht="19.5" customHeight="1">
      <c r="A14" s="17">
        <v>1</v>
      </c>
      <c r="B14" s="196" t="s">
        <v>13</v>
      </c>
      <c r="C14" s="345" t="s">
        <v>194</v>
      </c>
      <c r="D14" s="169">
        <v>2</v>
      </c>
      <c r="E14" s="111">
        <v>2</v>
      </c>
      <c r="F14" s="111">
        <v>25</v>
      </c>
      <c r="G14" s="111">
        <v>90</v>
      </c>
      <c r="H14" s="112">
        <v>7</v>
      </c>
      <c r="I14" s="109" t="s">
        <v>262</v>
      </c>
      <c r="J14" s="19"/>
      <c r="K14" s="19"/>
      <c r="L14" s="305">
        <v>1</v>
      </c>
    </row>
    <row r="15" spans="1:12" s="13" customFormat="1" ht="19.5" customHeight="1">
      <c r="A15" s="17">
        <v>1</v>
      </c>
      <c r="B15" s="196" t="s">
        <v>2</v>
      </c>
      <c r="C15" s="345" t="s">
        <v>159</v>
      </c>
      <c r="D15" s="169">
        <v>82</v>
      </c>
      <c r="E15" s="111">
        <v>88</v>
      </c>
      <c r="F15" s="111">
        <v>21.5</v>
      </c>
      <c r="G15" s="111">
        <v>5.6</v>
      </c>
      <c r="H15" s="112">
        <v>352</v>
      </c>
      <c r="I15" s="109" t="s">
        <v>217</v>
      </c>
      <c r="J15" s="19">
        <v>1</v>
      </c>
      <c r="K15" s="19"/>
      <c r="L15" s="305"/>
    </row>
    <row r="16" spans="1:12" s="13" customFormat="1" ht="19.5" customHeight="1">
      <c r="A16" s="17">
        <v>1</v>
      </c>
      <c r="B16" s="196" t="s">
        <v>10</v>
      </c>
      <c r="C16" s="345" t="s">
        <v>197</v>
      </c>
      <c r="D16" s="169">
        <v>4</v>
      </c>
      <c r="E16" s="111">
        <v>4</v>
      </c>
      <c r="F16" s="111">
        <v>30</v>
      </c>
      <c r="G16" s="109" t="s">
        <v>264</v>
      </c>
      <c r="H16" s="112">
        <v>4</v>
      </c>
      <c r="I16" s="109" t="s">
        <v>209</v>
      </c>
      <c r="J16" s="19"/>
      <c r="K16" s="19"/>
      <c r="L16" s="305">
        <v>1</v>
      </c>
    </row>
    <row r="17" spans="1:12" s="13" customFormat="1" ht="19.5" customHeight="1">
      <c r="A17" s="17">
        <v>1</v>
      </c>
      <c r="B17" s="196" t="s">
        <v>25</v>
      </c>
      <c r="C17" s="345" t="s">
        <v>194</v>
      </c>
      <c r="D17" s="169">
        <v>5</v>
      </c>
      <c r="E17" s="111">
        <v>5</v>
      </c>
      <c r="F17" s="111">
        <v>30</v>
      </c>
      <c r="G17" s="111">
        <v>90</v>
      </c>
      <c r="H17" s="112">
        <v>8</v>
      </c>
      <c r="I17" s="109" t="s">
        <v>209</v>
      </c>
      <c r="J17" s="19">
        <v>1</v>
      </c>
      <c r="K17" s="19"/>
      <c r="L17" s="305"/>
    </row>
    <row r="18" spans="1:12" s="13" customFormat="1" ht="19.5" customHeight="1">
      <c r="A18" s="17">
        <v>1</v>
      </c>
      <c r="B18" s="196" t="s">
        <v>26</v>
      </c>
      <c r="C18" s="345" t="s">
        <v>263</v>
      </c>
      <c r="D18" s="169">
        <v>11</v>
      </c>
      <c r="E18" s="111">
        <v>10</v>
      </c>
      <c r="F18" s="111">
        <v>40</v>
      </c>
      <c r="G18" s="111">
        <v>60</v>
      </c>
      <c r="H18" s="112">
        <v>5</v>
      </c>
      <c r="I18" s="109" t="s">
        <v>210</v>
      </c>
      <c r="J18" s="19"/>
      <c r="K18" s="19"/>
      <c r="L18" s="305">
        <v>1</v>
      </c>
    </row>
    <row r="19" spans="1:12" s="13" customFormat="1" ht="19.5" customHeight="1">
      <c r="A19" s="17">
        <v>1</v>
      </c>
      <c r="B19" s="196" t="s">
        <v>27</v>
      </c>
      <c r="C19" s="345" t="s">
        <v>194</v>
      </c>
      <c r="D19" s="169">
        <v>3</v>
      </c>
      <c r="E19" s="111">
        <v>14</v>
      </c>
      <c r="F19" s="109" t="s">
        <v>259</v>
      </c>
      <c r="G19" s="111">
        <v>45</v>
      </c>
      <c r="H19" s="112">
        <v>4</v>
      </c>
      <c r="I19" s="109" t="s">
        <v>209</v>
      </c>
      <c r="J19" s="19">
        <v>1</v>
      </c>
      <c r="K19" s="19"/>
      <c r="L19" s="305" t="s">
        <v>184</v>
      </c>
    </row>
    <row r="20" spans="1:12" s="13" customFormat="1" ht="19.5" customHeight="1">
      <c r="A20" s="17">
        <v>1</v>
      </c>
      <c r="B20" s="196" t="s">
        <v>28</v>
      </c>
      <c r="C20" s="345" t="s">
        <v>197</v>
      </c>
      <c r="D20" s="169">
        <v>4</v>
      </c>
      <c r="E20" s="111">
        <v>28</v>
      </c>
      <c r="F20" s="111">
        <v>40</v>
      </c>
      <c r="G20" s="111">
        <v>60</v>
      </c>
      <c r="H20" s="112">
        <v>5</v>
      </c>
      <c r="I20" s="109" t="s">
        <v>209</v>
      </c>
      <c r="J20" s="19"/>
      <c r="K20" s="19"/>
      <c r="L20" s="305">
        <v>1</v>
      </c>
    </row>
    <row r="21" spans="1:12" s="13" customFormat="1" ht="19.5" customHeight="1">
      <c r="A21" s="17">
        <v>1</v>
      </c>
      <c r="B21" s="196" t="s">
        <v>8</v>
      </c>
      <c r="C21" s="345" t="s">
        <v>279</v>
      </c>
      <c r="D21" s="169">
        <v>298</v>
      </c>
      <c r="E21" s="111">
        <v>16</v>
      </c>
      <c r="F21" s="109" t="s">
        <v>280</v>
      </c>
      <c r="G21" s="111">
        <v>120</v>
      </c>
      <c r="H21" s="111">
        <v>40</v>
      </c>
      <c r="I21" s="109" t="s">
        <v>209</v>
      </c>
      <c r="J21" s="19"/>
      <c r="K21" s="19">
        <v>1</v>
      </c>
      <c r="L21" s="305"/>
    </row>
    <row r="22" spans="1:12" s="13" customFormat="1" ht="19.5" customHeight="1">
      <c r="A22" s="17">
        <v>1</v>
      </c>
      <c r="B22" s="197" t="s">
        <v>40</v>
      </c>
      <c r="C22" s="346" t="s">
        <v>197</v>
      </c>
      <c r="D22" s="341">
        <v>138</v>
      </c>
      <c r="E22" s="110">
        <v>20</v>
      </c>
      <c r="F22" s="110">
        <v>35</v>
      </c>
      <c r="G22" s="110">
        <v>60</v>
      </c>
      <c r="H22" s="110">
        <v>105</v>
      </c>
      <c r="I22" s="108" t="s">
        <v>210</v>
      </c>
      <c r="J22" s="46"/>
      <c r="K22" s="46">
        <v>1</v>
      </c>
      <c r="L22" s="306"/>
    </row>
    <row r="23" spans="1:12" s="13" customFormat="1" ht="19.5" customHeight="1">
      <c r="A23" s="17">
        <v>1</v>
      </c>
      <c r="B23" s="196" t="s">
        <v>12</v>
      </c>
      <c r="C23" s="345" t="s">
        <v>159</v>
      </c>
      <c r="D23" s="169">
        <v>5</v>
      </c>
      <c r="E23" s="111">
        <v>20</v>
      </c>
      <c r="F23" s="111">
        <v>35</v>
      </c>
      <c r="G23" s="111">
        <v>90</v>
      </c>
      <c r="H23" s="111">
        <v>5</v>
      </c>
      <c r="I23" s="109" t="s">
        <v>210</v>
      </c>
      <c r="J23" s="19"/>
      <c r="K23" s="19">
        <v>1</v>
      </c>
      <c r="L23" s="305"/>
    </row>
    <row r="24" spans="1:12" s="13" customFormat="1" ht="19.5" customHeight="1">
      <c r="A24" s="17">
        <v>1</v>
      </c>
      <c r="B24" s="196" t="s">
        <v>15</v>
      </c>
      <c r="C24" s="345" t="s">
        <v>194</v>
      </c>
      <c r="D24" s="169">
        <v>3</v>
      </c>
      <c r="E24" s="111">
        <v>3</v>
      </c>
      <c r="F24" s="111">
        <v>30</v>
      </c>
      <c r="G24" s="111">
        <v>100</v>
      </c>
      <c r="H24" s="111">
        <v>5</v>
      </c>
      <c r="I24" s="109" t="s">
        <v>209</v>
      </c>
      <c r="J24" s="19"/>
      <c r="K24" s="19">
        <v>1</v>
      </c>
      <c r="L24" s="305"/>
    </row>
    <row r="25" spans="1:12" s="13" customFormat="1" ht="19.5" customHeight="1">
      <c r="A25" s="17">
        <v>1</v>
      </c>
      <c r="B25" s="196" t="s">
        <v>17</v>
      </c>
      <c r="C25" s="345" t="s">
        <v>194</v>
      </c>
      <c r="D25" s="169">
        <v>5</v>
      </c>
      <c r="E25" s="456" t="s">
        <v>213</v>
      </c>
      <c r="F25" s="457"/>
      <c r="G25" s="457"/>
      <c r="H25" s="457"/>
      <c r="I25" s="499"/>
      <c r="J25" s="19"/>
      <c r="K25" s="19">
        <v>1</v>
      </c>
      <c r="L25" s="305"/>
    </row>
    <row r="26" spans="1:12" s="13" customFormat="1" ht="19.5" customHeight="1">
      <c r="A26" s="17">
        <v>1</v>
      </c>
      <c r="B26" s="196" t="s">
        <v>16</v>
      </c>
      <c r="C26" s="345" t="s">
        <v>159</v>
      </c>
      <c r="D26" s="169">
        <v>5</v>
      </c>
      <c r="E26" s="111">
        <v>5</v>
      </c>
      <c r="F26" s="111"/>
      <c r="G26" s="111"/>
      <c r="H26" s="111"/>
      <c r="I26" s="109"/>
      <c r="J26" s="19"/>
      <c r="K26" s="19"/>
      <c r="L26" s="305"/>
    </row>
    <row r="27" spans="1:12" s="13" customFormat="1" ht="19.5" customHeight="1">
      <c r="A27" s="17">
        <v>1</v>
      </c>
      <c r="B27" s="196" t="s">
        <v>18</v>
      </c>
      <c r="C27" s="345" t="s">
        <v>159</v>
      </c>
      <c r="D27" s="169">
        <v>4</v>
      </c>
      <c r="E27" s="111">
        <v>20</v>
      </c>
      <c r="F27" s="111">
        <v>35</v>
      </c>
      <c r="G27" s="109" t="s">
        <v>275</v>
      </c>
      <c r="H27" s="111">
        <v>5</v>
      </c>
      <c r="I27" s="109" t="s">
        <v>210</v>
      </c>
      <c r="J27" s="19"/>
      <c r="K27" s="19">
        <v>1</v>
      </c>
      <c r="L27" s="305"/>
    </row>
    <row r="28" spans="1:12" s="13" customFormat="1" ht="19.5" customHeight="1">
      <c r="A28" s="17">
        <v>1</v>
      </c>
      <c r="B28" s="196" t="s">
        <v>161</v>
      </c>
      <c r="C28" s="345" t="s">
        <v>265</v>
      </c>
      <c r="D28" s="169">
        <v>3</v>
      </c>
      <c r="E28" s="111">
        <v>20</v>
      </c>
      <c r="F28" s="111">
        <v>30</v>
      </c>
      <c r="G28" s="111">
        <v>120</v>
      </c>
      <c r="H28" s="111">
        <v>120</v>
      </c>
      <c r="I28" s="109" t="s">
        <v>209</v>
      </c>
      <c r="J28" s="19"/>
      <c r="K28" s="19"/>
      <c r="L28" s="305">
        <v>1</v>
      </c>
    </row>
    <row r="29" spans="1:12" s="13" customFormat="1" ht="19.5" customHeight="1">
      <c r="A29" s="17">
        <v>1</v>
      </c>
      <c r="B29" s="196" t="s">
        <v>29</v>
      </c>
      <c r="C29" s="345" t="s">
        <v>197</v>
      </c>
      <c r="D29" s="169">
        <v>11</v>
      </c>
      <c r="E29" s="111">
        <v>39</v>
      </c>
      <c r="F29" s="111">
        <v>35</v>
      </c>
      <c r="G29" s="111">
        <v>120</v>
      </c>
      <c r="H29" s="111">
        <v>5</v>
      </c>
      <c r="I29" s="109" t="s">
        <v>208</v>
      </c>
      <c r="J29" s="19">
        <v>1</v>
      </c>
      <c r="K29" s="19"/>
      <c r="L29" s="305"/>
    </row>
    <row r="30" spans="1:12" s="13" customFormat="1" ht="19.5" customHeight="1">
      <c r="A30" s="17">
        <v>1</v>
      </c>
      <c r="B30" s="196" t="s">
        <v>7</v>
      </c>
      <c r="C30" s="345" t="s">
        <v>277</v>
      </c>
      <c r="D30" s="169">
        <v>202</v>
      </c>
      <c r="E30" s="111">
        <v>42</v>
      </c>
      <c r="F30" s="111">
        <v>30</v>
      </c>
      <c r="G30" s="111">
        <v>100</v>
      </c>
      <c r="H30" s="111">
        <v>5</v>
      </c>
      <c r="I30" s="109" t="s">
        <v>208</v>
      </c>
      <c r="J30" s="19"/>
      <c r="K30" s="19">
        <v>1</v>
      </c>
      <c r="L30" s="305"/>
    </row>
    <row r="31" spans="1:12" s="13" customFormat="1" ht="19.5" customHeight="1">
      <c r="A31" s="17">
        <v>1</v>
      </c>
      <c r="B31" s="196" t="s">
        <v>30</v>
      </c>
      <c r="C31" s="345" t="s">
        <v>159</v>
      </c>
      <c r="D31" s="169">
        <v>5</v>
      </c>
      <c r="E31" s="111">
        <v>6</v>
      </c>
      <c r="F31" s="109" t="s">
        <v>260</v>
      </c>
      <c r="G31" s="111">
        <v>60</v>
      </c>
      <c r="H31" s="111">
        <v>5</v>
      </c>
      <c r="I31" s="109" t="s">
        <v>209</v>
      </c>
      <c r="J31" s="19"/>
      <c r="K31" s="19">
        <v>1</v>
      </c>
      <c r="L31" s="305"/>
    </row>
    <row r="32" spans="1:12" s="13" customFormat="1" ht="19.5" customHeight="1">
      <c r="A32" s="17">
        <v>1</v>
      </c>
      <c r="B32" s="196" t="s">
        <v>31</v>
      </c>
      <c r="C32" s="345" t="s">
        <v>159</v>
      </c>
      <c r="D32" s="169">
        <v>3</v>
      </c>
      <c r="E32" s="111">
        <v>4</v>
      </c>
      <c r="F32" s="111">
        <v>33</v>
      </c>
      <c r="G32" s="111">
        <v>90</v>
      </c>
      <c r="H32" s="111">
        <v>5</v>
      </c>
      <c r="I32" s="109" t="s">
        <v>214</v>
      </c>
      <c r="J32" s="19"/>
      <c r="K32" s="19">
        <v>1</v>
      </c>
      <c r="L32" s="305"/>
    </row>
    <row r="33" spans="1:12" s="13" customFormat="1" ht="19.5" customHeight="1">
      <c r="A33" s="17">
        <v>1</v>
      </c>
      <c r="B33" s="196" t="s">
        <v>32</v>
      </c>
      <c r="C33" s="345" t="s">
        <v>159</v>
      </c>
      <c r="D33" s="169">
        <v>5</v>
      </c>
      <c r="E33" s="111">
        <v>180</v>
      </c>
      <c r="F33" s="111">
        <v>35</v>
      </c>
      <c r="G33" s="111">
        <v>60</v>
      </c>
      <c r="H33" s="111">
        <v>5</v>
      </c>
      <c r="I33" s="109" t="s">
        <v>209</v>
      </c>
      <c r="J33" s="19"/>
      <c r="K33" s="19">
        <v>1</v>
      </c>
      <c r="L33" s="305"/>
    </row>
    <row r="34" spans="1:12" s="13" customFormat="1" ht="19.5" customHeight="1">
      <c r="A34" s="17">
        <v>1</v>
      </c>
      <c r="B34" s="196" t="s">
        <v>34</v>
      </c>
      <c r="C34" s="345" t="s">
        <v>216</v>
      </c>
      <c r="D34" s="169">
        <v>380</v>
      </c>
      <c r="E34" s="111">
        <v>12</v>
      </c>
      <c r="F34" s="111">
        <v>35</v>
      </c>
      <c r="G34" s="111">
        <v>45</v>
      </c>
      <c r="H34" s="111">
        <v>60</v>
      </c>
      <c r="I34" s="109" t="s">
        <v>209</v>
      </c>
      <c r="J34" s="19">
        <v>1</v>
      </c>
      <c r="K34" s="19"/>
      <c r="L34" s="305"/>
    </row>
    <row r="35" spans="1:12" s="13" customFormat="1" ht="19.5" customHeight="1">
      <c r="A35" s="17">
        <v>1</v>
      </c>
      <c r="B35" s="196" t="s">
        <v>33</v>
      </c>
      <c r="C35" s="345" t="s">
        <v>159</v>
      </c>
      <c r="D35" s="169">
        <v>3</v>
      </c>
      <c r="E35" s="111">
        <v>6</v>
      </c>
      <c r="F35" s="111">
        <v>30</v>
      </c>
      <c r="G35" s="111">
        <v>60</v>
      </c>
      <c r="H35" s="111">
        <v>6</v>
      </c>
      <c r="I35" s="109" t="s">
        <v>211</v>
      </c>
      <c r="J35" s="19"/>
      <c r="K35" s="19"/>
      <c r="L35" s="305">
        <v>1</v>
      </c>
    </row>
    <row r="36" spans="1:12" s="13" customFormat="1" ht="19.5" customHeight="1">
      <c r="A36" s="17">
        <v>1</v>
      </c>
      <c r="B36" s="196" t="s">
        <v>6</v>
      </c>
      <c r="C36" s="345" t="s">
        <v>198</v>
      </c>
      <c r="D36" s="169">
        <v>94</v>
      </c>
      <c r="E36" s="111">
        <v>6</v>
      </c>
      <c r="F36" s="111">
        <v>35</v>
      </c>
      <c r="G36" s="111">
        <v>60</v>
      </c>
      <c r="H36" s="111">
        <v>7</v>
      </c>
      <c r="I36" s="109" t="s">
        <v>212</v>
      </c>
      <c r="J36" s="19"/>
      <c r="K36" s="19"/>
      <c r="L36" s="305">
        <v>1</v>
      </c>
    </row>
    <row r="37" spans="1:12" s="13" customFormat="1" ht="19.5" customHeight="1">
      <c r="A37" s="17">
        <v>1</v>
      </c>
      <c r="B37" s="196" t="s">
        <v>35</v>
      </c>
      <c r="C37" s="345" t="s">
        <v>197</v>
      </c>
      <c r="D37" s="169">
        <v>80</v>
      </c>
      <c r="E37" s="111">
        <v>10</v>
      </c>
      <c r="F37" s="111">
        <v>25</v>
      </c>
      <c r="G37" s="111">
        <v>40</v>
      </c>
      <c r="H37" s="111">
        <v>4</v>
      </c>
      <c r="I37" s="109" t="s">
        <v>209</v>
      </c>
      <c r="J37" s="19"/>
      <c r="K37" s="19"/>
      <c r="L37" s="305">
        <v>1</v>
      </c>
    </row>
    <row r="38" spans="1:12" s="13" customFormat="1" ht="19.5" customHeight="1">
      <c r="A38" s="17">
        <v>1</v>
      </c>
      <c r="B38" s="196" t="s">
        <v>36</v>
      </c>
      <c r="C38" s="345" t="s">
        <v>197</v>
      </c>
      <c r="D38" s="169">
        <v>28</v>
      </c>
      <c r="E38" s="111">
        <v>9</v>
      </c>
      <c r="F38" s="111">
        <v>30</v>
      </c>
      <c r="G38" s="111">
        <v>90</v>
      </c>
      <c r="H38" s="111">
        <v>4</v>
      </c>
      <c r="I38" s="109" t="s">
        <v>209</v>
      </c>
      <c r="J38" s="19"/>
      <c r="K38" s="19">
        <v>1</v>
      </c>
      <c r="L38" s="305"/>
    </row>
    <row r="39" spans="1:12" s="13" customFormat="1" ht="19.5" customHeight="1">
      <c r="A39" s="17">
        <v>1</v>
      </c>
      <c r="B39" s="196" t="s">
        <v>20</v>
      </c>
      <c r="C39" s="345" t="s">
        <v>195</v>
      </c>
      <c r="D39" s="169">
        <v>2</v>
      </c>
      <c r="E39" s="111">
        <v>6</v>
      </c>
      <c r="F39" s="111">
        <v>40</v>
      </c>
      <c r="G39" s="111">
        <v>3</v>
      </c>
      <c r="H39" s="111">
        <v>27</v>
      </c>
      <c r="I39" s="109" t="s">
        <v>212</v>
      </c>
      <c r="J39" s="19"/>
      <c r="K39" s="19"/>
      <c r="L39" s="305">
        <v>1</v>
      </c>
    </row>
    <row r="40" spans="1:12" s="13" customFormat="1" ht="19.5" customHeight="1">
      <c r="A40" s="17">
        <v>1</v>
      </c>
      <c r="B40" s="196" t="s">
        <v>19</v>
      </c>
      <c r="C40" s="345" t="s">
        <v>194</v>
      </c>
      <c r="D40" s="169">
        <v>1</v>
      </c>
      <c r="E40" s="111">
        <v>6</v>
      </c>
      <c r="F40" s="111">
        <v>40</v>
      </c>
      <c r="G40" s="111">
        <v>3</v>
      </c>
      <c r="H40" s="111">
        <v>27</v>
      </c>
      <c r="I40" s="109" t="s">
        <v>212</v>
      </c>
      <c r="J40" s="19"/>
      <c r="K40" s="19">
        <v>1</v>
      </c>
      <c r="L40" s="305"/>
    </row>
    <row r="41" spans="1:12" s="13" customFormat="1" ht="19.5" customHeight="1">
      <c r="A41" s="17">
        <v>1</v>
      </c>
      <c r="B41" s="196" t="s">
        <v>37</v>
      </c>
      <c r="C41" s="345" t="s">
        <v>159</v>
      </c>
      <c r="D41" s="169">
        <v>5</v>
      </c>
      <c r="E41" s="111">
        <v>6</v>
      </c>
      <c r="F41" s="111">
        <v>40</v>
      </c>
      <c r="G41" s="111">
        <v>120</v>
      </c>
      <c r="H41" s="111"/>
      <c r="I41" s="109" t="s">
        <v>209</v>
      </c>
      <c r="J41" s="19">
        <v>1</v>
      </c>
      <c r="K41" s="19"/>
      <c r="L41" s="305"/>
    </row>
    <row r="42" spans="1:12" s="13" customFormat="1" ht="19.5" customHeight="1">
      <c r="A42" s="17">
        <v>1</v>
      </c>
      <c r="B42" s="196" t="s">
        <v>11</v>
      </c>
      <c r="C42" s="345" t="s">
        <v>196</v>
      </c>
      <c r="D42" s="169">
        <v>11</v>
      </c>
      <c r="E42" s="111">
        <v>42</v>
      </c>
      <c r="F42" s="111">
        <v>30</v>
      </c>
      <c r="G42" s="111">
        <v>60</v>
      </c>
      <c r="H42" s="111">
        <v>5</v>
      </c>
      <c r="I42" s="109" t="s">
        <v>215</v>
      </c>
      <c r="J42" s="19"/>
      <c r="K42" s="19">
        <v>1</v>
      </c>
      <c r="L42" s="305"/>
    </row>
    <row r="43" spans="1:12" s="13" customFormat="1" ht="19.5" customHeight="1">
      <c r="A43" s="17">
        <v>1</v>
      </c>
      <c r="B43" s="196" t="s">
        <v>38</v>
      </c>
      <c r="C43" s="345" t="s">
        <v>258</v>
      </c>
      <c r="D43" s="169">
        <v>183</v>
      </c>
      <c r="E43" s="111">
        <v>48</v>
      </c>
      <c r="F43" s="109" t="s">
        <v>259</v>
      </c>
      <c r="G43" s="109" t="s">
        <v>261</v>
      </c>
      <c r="H43" s="111">
        <v>4</v>
      </c>
      <c r="I43" s="109" t="s">
        <v>262</v>
      </c>
      <c r="J43" s="19"/>
      <c r="K43" s="19">
        <v>1</v>
      </c>
      <c r="L43" s="305"/>
    </row>
    <row r="44" spans="1:12" s="13" customFormat="1" ht="19.5" customHeight="1" thickBot="1">
      <c r="A44" s="17">
        <v>1</v>
      </c>
      <c r="B44" s="200" t="s">
        <v>39</v>
      </c>
      <c r="C44" s="347" t="s">
        <v>159</v>
      </c>
      <c r="D44" s="342">
        <v>5</v>
      </c>
      <c r="E44" s="334">
        <v>5</v>
      </c>
      <c r="F44" s="334">
        <v>35</v>
      </c>
      <c r="G44" s="334">
        <v>40</v>
      </c>
      <c r="H44" s="334">
        <v>25</v>
      </c>
      <c r="I44" s="335" t="s">
        <v>272</v>
      </c>
      <c r="J44" s="168"/>
      <c r="K44" s="168"/>
      <c r="L44" s="313">
        <v>1</v>
      </c>
    </row>
    <row r="45" spans="1:12" ht="19.5" customHeight="1" thickBot="1">
      <c r="A45" s="11">
        <f>SUM(A4:A44)</f>
        <v>41</v>
      </c>
      <c r="B45" s="336" t="s">
        <v>42</v>
      </c>
      <c r="C45" s="348"/>
      <c r="D45" s="343"/>
      <c r="E45" s="337"/>
      <c r="F45" s="337"/>
      <c r="G45" s="337"/>
      <c r="H45" s="337"/>
      <c r="I45" s="337"/>
      <c r="J45" s="338">
        <f>SUM(J4:J44)</f>
        <v>9</v>
      </c>
      <c r="K45" s="338">
        <f>SUM(K4:K44)</f>
        <v>17</v>
      </c>
      <c r="L45" s="339">
        <f>SUM(L4:L44)</f>
        <v>14</v>
      </c>
    </row>
    <row r="46" spans="2:15" ht="18" customHeight="1">
      <c r="B46" s="7"/>
      <c r="C46" s="35"/>
      <c r="D46" s="35"/>
      <c r="E46" s="35"/>
      <c r="F46" s="35"/>
      <c r="G46" s="35"/>
      <c r="H46" s="35"/>
      <c r="I46" s="35"/>
      <c r="J46" s="171"/>
      <c r="K46" s="171"/>
      <c r="L46" s="171"/>
      <c r="M46" s="1"/>
      <c r="N46" s="1"/>
      <c r="O46" s="1"/>
    </row>
    <row r="47" ht="24" customHeight="1">
      <c r="B47" s="7"/>
    </row>
    <row r="48" ht="18.75">
      <c r="B48" s="1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  <row r="60" ht="18.75">
      <c r="B60" s="1"/>
    </row>
  </sheetData>
  <sheetProtection/>
  <mergeCells count="6">
    <mergeCell ref="J2:L2"/>
    <mergeCell ref="E25:I25"/>
    <mergeCell ref="C2:C3"/>
    <mergeCell ref="B2:B3"/>
    <mergeCell ref="D2:D3"/>
    <mergeCell ref="E2:I2"/>
  </mergeCells>
  <printOptions/>
  <pageMargins left="0.49" right="0.19" top="0.7480314960629921" bottom="0.31496062992125984" header="0.35433070866141736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6" sqref="A36"/>
    </sheetView>
  </sheetViews>
  <sheetFormatPr defaultColWidth="8.72265625" defaultRowHeight="18.75"/>
  <cols>
    <col min="1" max="1" width="9.90625" style="0" customWidth="1"/>
    <col min="2" max="9" width="8.6328125" style="0" customWidth="1"/>
  </cols>
  <sheetData>
    <row r="1" spans="2:3" ht="27" customHeight="1">
      <c r="B1" s="71" t="s">
        <v>245</v>
      </c>
      <c r="C1" s="2"/>
    </row>
    <row r="2" spans="2:6" ht="13.5" customHeight="1">
      <c r="B2" s="2"/>
      <c r="C2" s="2"/>
      <c r="F2" s="1" t="s">
        <v>223</v>
      </c>
    </row>
    <row r="3" spans="1:9" ht="18" customHeight="1">
      <c r="A3" s="53"/>
      <c r="B3" s="73" t="s">
        <v>82</v>
      </c>
      <c r="C3" s="73" t="s">
        <v>82</v>
      </c>
      <c r="D3" s="73" t="s">
        <v>99</v>
      </c>
      <c r="E3" s="73" t="s">
        <v>99</v>
      </c>
      <c r="F3" s="73" t="s">
        <v>99</v>
      </c>
      <c r="G3" s="73" t="s">
        <v>99</v>
      </c>
      <c r="H3" s="53" t="s">
        <v>99</v>
      </c>
      <c r="I3" s="53" t="s">
        <v>127</v>
      </c>
    </row>
    <row r="4" spans="1:9" ht="19.5" customHeight="1">
      <c r="A4" s="54" t="s">
        <v>0</v>
      </c>
      <c r="B4" s="58" t="s">
        <v>100</v>
      </c>
      <c r="C4" s="58" t="s">
        <v>101</v>
      </c>
      <c r="D4" s="58" t="s">
        <v>100</v>
      </c>
      <c r="E4" s="58" t="s">
        <v>101</v>
      </c>
      <c r="F4" s="58" t="s">
        <v>102</v>
      </c>
      <c r="G4" s="58" t="s">
        <v>103</v>
      </c>
      <c r="H4" s="25" t="s">
        <v>104</v>
      </c>
      <c r="I4" s="25" t="s">
        <v>95</v>
      </c>
    </row>
    <row r="5" spans="1:9" s="13" customFormat="1" ht="18.75" customHeight="1">
      <c r="A5" s="349" t="s">
        <v>1</v>
      </c>
      <c r="B5" s="350">
        <v>0.4314</v>
      </c>
      <c r="C5" s="350">
        <v>0.3577</v>
      </c>
      <c r="D5" s="350">
        <v>0.4428</v>
      </c>
      <c r="E5" s="350">
        <v>0.5082</v>
      </c>
      <c r="F5" s="350">
        <v>0.5344</v>
      </c>
      <c r="G5" s="350">
        <v>0.5837</v>
      </c>
      <c r="H5" s="80">
        <v>0.6327</v>
      </c>
      <c r="I5" s="80">
        <f>AVERAGE(B5:H5)</f>
        <v>0.4987</v>
      </c>
    </row>
    <row r="6" spans="1:9" s="13" customFormat="1" ht="18.75" customHeight="1">
      <c r="A6" s="349" t="s">
        <v>21</v>
      </c>
      <c r="B6" s="350">
        <v>0.244</v>
      </c>
      <c r="C6" s="350">
        <v>0.17</v>
      </c>
      <c r="D6" s="350">
        <v>0.175</v>
      </c>
      <c r="E6" s="350">
        <v>0.166</v>
      </c>
      <c r="F6" s="350">
        <v>0.157</v>
      </c>
      <c r="G6" s="350">
        <v>0.151</v>
      </c>
      <c r="H6" s="80">
        <v>0.138</v>
      </c>
      <c r="I6" s="80">
        <f>AVERAGE(B6:H6)</f>
        <v>0.17157142857142857</v>
      </c>
    </row>
    <row r="7" spans="1:9" s="13" customFormat="1" ht="18.75" customHeight="1">
      <c r="A7" s="349" t="s">
        <v>22</v>
      </c>
      <c r="B7" s="350">
        <v>0.255</v>
      </c>
      <c r="C7" s="350">
        <v>0.252</v>
      </c>
      <c r="D7" s="350">
        <v>0.505</v>
      </c>
      <c r="E7" s="350">
        <v>0.617</v>
      </c>
      <c r="F7" s="350">
        <v>0.676</v>
      </c>
      <c r="G7" s="350">
        <v>0.68</v>
      </c>
      <c r="H7" s="80">
        <v>0.594</v>
      </c>
      <c r="I7" s="80">
        <f>AVERAGE(B7:H7)</f>
        <v>0.5112857142857143</v>
      </c>
    </row>
    <row r="8" spans="1:9" s="13" customFormat="1" ht="18.75" customHeight="1">
      <c r="A8" s="349" t="s">
        <v>23</v>
      </c>
      <c r="B8" s="350" t="s">
        <v>152</v>
      </c>
      <c r="C8" s="350" t="s">
        <v>152</v>
      </c>
      <c r="D8" s="350" t="s">
        <v>152</v>
      </c>
      <c r="E8" s="350" t="s">
        <v>152</v>
      </c>
      <c r="F8" s="350" t="s">
        <v>152</v>
      </c>
      <c r="G8" s="350" t="s">
        <v>152</v>
      </c>
      <c r="H8" s="80" t="s">
        <v>152</v>
      </c>
      <c r="I8" s="80"/>
    </row>
    <row r="9" spans="1:9" s="13" customFormat="1" ht="18.75" customHeight="1">
      <c r="A9" s="349" t="s">
        <v>3</v>
      </c>
      <c r="B9" s="350" t="s">
        <v>65</v>
      </c>
      <c r="C9" s="350" t="s">
        <v>65</v>
      </c>
      <c r="D9" s="350" t="s">
        <v>65</v>
      </c>
      <c r="E9" s="350" t="s">
        <v>65</v>
      </c>
      <c r="F9" s="350" t="s">
        <v>65</v>
      </c>
      <c r="G9" s="350" t="s">
        <v>65</v>
      </c>
      <c r="H9" s="350" t="s">
        <v>65</v>
      </c>
      <c r="I9" s="80"/>
    </row>
    <row r="10" spans="1:9" s="13" customFormat="1" ht="18.75" customHeight="1">
      <c r="A10" s="349" t="s">
        <v>4</v>
      </c>
      <c r="B10" s="350">
        <v>0.4338</v>
      </c>
      <c r="C10" s="350">
        <v>0.3925</v>
      </c>
      <c r="D10" s="350">
        <v>0.437</v>
      </c>
      <c r="E10" s="350">
        <v>0.5272</v>
      </c>
      <c r="F10" s="350">
        <v>0.5402</v>
      </c>
      <c r="G10" s="350">
        <v>0.6965</v>
      </c>
      <c r="H10" s="350">
        <v>0.5806</v>
      </c>
      <c r="I10" s="80">
        <f aca="true" t="shared" si="0" ref="I10:I18">AVERAGE(B10:H10)</f>
        <v>0.5154</v>
      </c>
    </row>
    <row r="11" spans="1:9" s="13" customFormat="1" ht="18.75" customHeight="1">
      <c r="A11" s="349" t="s">
        <v>5</v>
      </c>
      <c r="B11" s="350">
        <v>0.608</v>
      </c>
      <c r="C11" s="350">
        <v>0.474</v>
      </c>
      <c r="D11" s="350">
        <v>0.588</v>
      </c>
      <c r="E11" s="350">
        <v>0.658</v>
      </c>
      <c r="F11" s="350">
        <v>0.635</v>
      </c>
      <c r="G11" s="350">
        <v>0.655</v>
      </c>
      <c r="H11" s="80">
        <v>0.689</v>
      </c>
      <c r="I11" s="80">
        <f t="shared" si="0"/>
        <v>0.6152857142857143</v>
      </c>
    </row>
    <row r="12" spans="1:9" s="13" customFormat="1" ht="18.75" customHeight="1">
      <c r="A12" s="349" t="s">
        <v>9</v>
      </c>
      <c r="B12" s="350">
        <v>0.543</v>
      </c>
      <c r="C12" s="350">
        <v>0.46</v>
      </c>
      <c r="D12" s="350">
        <v>0.472</v>
      </c>
      <c r="E12" s="350">
        <v>0.533</v>
      </c>
      <c r="F12" s="350">
        <v>0.553</v>
      </c>
      <c r="G12" s="350">
        <v>0.59</v>
      </c>
      <c r="H12" s="80">
        <v>0.64</v>
      </c>
      <c r="I12" s="80">
        <f>AVERAGE(B12:H12)</f>
        <v>0.5415714285714286</v>
      </c>
    </row>
    <row r="13" spans="1:9" s="13" customFormat="1" ht="18.75" customHeight="1">
      <c r="A13" s="349" t="s">
        <v>24</v>
      </c>
      <c r="B13" s="350" t="s">
        <v>65</v>
      </c>
      <c r="C13" s="350" t="s">
        <v>65</v>
      </c>
      <c r="D13" s="350" t="s">
        <v>65</v>
      </c>
      <c r="E13" s="350" t="s">
        <v>65</v>
      </c>
      <c r="F13" s="350" t="s">
        <v>65</v>
      </c>
      <c r="G13" s="350" t="s">
        <v>65</v>
      </c>
      <c r="H13" s="80" t="s">
        <v>65</v>
      </c>
      <c r="I13" s="80"/>
    </row>
    <row r="14" spans="1:9" s="13" customFormat="1" ht="18.75" customHeight="1">
      <c r="A14" s="349" t="s">
        <v>14</v>
      </c>
      <c r="B14" s="350">
        <v>0.475</v>
      </c>
      <c r="C14" s="350">
        <v>0.381</v>
      </c>
      <c r="D14" s="350">
        <v>0.523</v>
      </c>
      <c r="E14" s="350">
        <v>0.558</v>
      </c>
      <c r="F14" s="350">
        <v>0.656</v>
      </c>
      <c r="G14" s="350">
        <v>0.573</v>
      </c>
      <c r="H14" s="350">
        <v>0.487</v>
      </c>
      <c r="I14" s="80">
        <f t="shared" si="0"/>
        <v>0.5218571428571429</v>
      </c>
    </row>
    <row r="15" spans="1:9" s="13" customFormat="1" ht="18.75" customHeight="1">
      <c r="A15" s="349" t="s">
        <v>13</v>
      </c>
      <c r="B15" s="350" t="s">
        <v>65</v>
      </c>
      <c r="C15" s="350" t="s">
        <v>65</v>
      </c>
      <c r="D15" s="350" t="s">
        <v>65</v>
      </c>
      <c r="E15" s="350" t="s">
        <v>65</v>
      </c>
      <c r="F15" s="350" t="s">
        <v>65</v>
      </c>
      <c r="G15" s="350" t="s">
        <v>65</v>
      </c>
      <c r="H15" s="350" t="s">
        <v>65</v>
      </c>
      <c r="I15" s="80"/>
    </row>
    <row r="16" spans="1:9" s="13" customFormat="1" ht="18.75" customHeight="1">
      <c r="A16" s="349" t="s">
        <v>2</v>
      </c>
      <c r="B16" s="350">
        <v>0.4254</v>
      </c>
      <c r="C16" s="350">
        <v>0.3442</v>
      </c>
      <c r="D16" s="350">
        <v>0.3945</v>
      </c>
      <c r="E16" s="350">
        <v>0.4801</v>
      </c>
      <c r="F16" s="350">
        <v>0.5167</v>
      </c>
      <c r="G16" s="350">
        <v>0.5869</v>
      </c>
      <c r="H16" s="80">
        <v>0.6462</v>
      </c>
      <c r="I16" s="80">
        <f>AVERAGE(B16:H16)</f>
        <v>0.4848571428571429</v>
      </c>
    </row>
    <row r="17" spans="1:9" s="13" customFormat="1" ht="18.75" customHeight="1">
      <c r="A17" s="349" t="s">
        <v>10</v>
      </c>
      <c r="B17" s="350">
        <v>0.4242</v>
      </c>
      <c r="C17" s="350">
        <v>0.3754</v>
      </c>
      <c r="D17" s="350">
        <v>0.4332</v>
      </c>
      <c r="E17" s="350">
        <v>0.4973</v>
      </c>
      <c r="F17" s="350">
        <v>0.5603</v>
      </c>
      <c r="G17" s="350">
        <v>0.6079</v>
      </c>
      <c r="H17" s="80">
        <v>0.6504</v>
      </c>
      <c r="I17" s="80">
        <f t="shared" si="0"/>
        <v>0.5069571428571428</v>
      </c>
    </row>
    <row r="18" spans="1:9" s="13" customFormat="1" ht="18.75" customHeight="1">
      <c r="A18" s="349" t="s">
        <v>25</v>
      </c>
      <c r="B18" s="350">
        <v>0.414</v>
      </c>
      <c r="C18" s="350">
        <v>0.423</v>
      </c>
      <c r="D18" s="350">
        <v>0.476</v>
      </c>
      <c r="E18" s="350">
        <v>0.543</v>
      </c>
      <c r="F18" s="350">
        <v>0.573</v>
      </c>
      <c r="G18" s="350">
        <v>0.613</v>
      </c>
      <c r="H18" s="80">
        <v>0.684</v>
      </c>
      <c r="I18" s="80">
        <f t="shared" si="0"/>
        <v>0.5322857142857143</v>
      </c>
    </row>
    <row r="19" spans="1:9" s="13" customFormat="1" ht="18.75" customHeight="1">
      <c r="A19" s="349" t="s">
        <v>26</v>
      </c>
      <c r="B19" s="350">
        <v>0.55</v>
      </c>
      <c r="C19" s="350">
        <v>0.45</v>
      </c>
      <c r="D19" s="350">
        <v>0.45</v>
      </c>
      <c r="E19" s="350">
        <v>0.57</v>
      </c>
      <c r="F19" s="350">
        <v>0.6</v>
      </c>
      <c r="G19" s="350">
        <v>0.65</v>
      </c>
      <c r="H19" s="80">
        <v>0.65</v>
      </c>
      <c r="I19" s="80">
        <f>AVERAGE(B19:H19)</f>
        <v>0.5599999999999999</v>
      </c>
    </row>
    <row r="20" spans="1:9" s="13" customFormat="1" ht="18.75" customHeight="1">
      <c r="A20" s="349" t="s">
        <v>27</v>
      </c>
      <c r="B20" s="350">
        <v>0.412</v>
      </c>
      <c r="C20" s="350">
        <v>0.353</v>
      </c>
      <c r="D20" s="350">
        <v>0.352</v>
      </c>
      <c r="E20" s="350">
        <v>0.444</v>
      </c>
      <c r="F20" s="350">
        <v>0.451</v>
      </c>
      <c r="G20" s="350">
        <v>0.483</v>
      </c>
      <c r="H20" s="80">
        <v>0.603</v>
      </c>
      <c r="I20" s="80">
        <f>AVERAGE(B20:H20)</f>
        <v>0.44257142857142856</v>
      </c>
    </row>
    <row r="21" spans="1:9" s="13" customFormat="1" ht="18.75" customHeight="1">
      <c r="A21" s="349" t="s">
        <v>28</v>
      </c>
      <c r="B21" s="350">
        <v>0.488</v>
      </c>
      <c r="C21" s="350">
        <v>0.322</v>
      </c>
      <c r="D21" s="350">
        <v>0.388</v>
      </c>
      <c r="E21" s="350">
        <v>0.44</v>
      </c>
      <c r="F21" s="350">
        <v>0.52</v>
      </c>
      <c r="G21" s="350">
        <v>0.631</v>
      </c>
      <c r="H21" s="80">
        <v>0.704</v>
      </c>
      <c r="I21" s="80">
        <f>AVERAGE(B21:H32)</f>
        <v>0.42368928571428566</v>
      </c>
    </row>
    <row r="22" spans="1:9" s="13" customFormat="1" ht="18.75" customHeight="1">
      <c r="A22" s="349" t="s">
        <v>8</v>
      </c>
      <c r="B22" s="350">
        <v>0.1728</v>
      </c>
      <c r="C22" s="350">
        <v>0.1731</v>
      </c>
      <c r="D22" s="350">
        <v>0.1675</v>
      </c>
      <c r="E22" s="350">
        <v>0.2041</v>
      </c>
      <c r="F22" s="350">
        <v>0.1504</v>
      </c>
      <c r="G22" s="350">
        <v>0.0893</v>
      </c>
      <c r="H22" s="80">
        <v>0.043</v>
      </c>
      <c r="I22" s="80">
        <f aca="true" t="shared" si="1" ref="I22:I30">AVERAGE(B22:H22)</f>
        <v>0.14288571428571428</v>
      </c>
    </row>
    <row r="23" spans="1:9" s="13" customFormat="1" ht="18.75" customHeight="1">
      <c r="A23" s="351" t="s">
        <v>40</v>
      </c>
      <c r="B23" s="352"/>
      <c r="C23" s="352"/>
      <c r="D23" s="352"/>
      <c r="E23" s="352"/>
      <c r="F23" s="352"/>
      <c r="G23" s="352"/>
      <c r="H23" s="75"/>
      <c r="I23" s="75" t="e">
        <f t="shared" si="1"/>
        <v>#DIV/0!</v>
      </c>
    </row>
    <row r="24" spans="1:9" s="13" customFormat="1" ht="18.75" customHeight="1">
      <c r="A24" s="349" t="s">
        <v>12</v>
      </c>
      <c r="B24" s="350">
        <v>0.232</v>
      </c>
      <c r="C24" s="350">
        <v>0.26</v>
      </c>
      <c r="D24" s="350">
        <v>0.325</v>
      </c>
      <c r="E24" s="350">
        <v>0.339</v>
      </c>
      <c r="F24" s="350">
        <v>0.312</v>
      </c>
      <c r="G24" s="350">
        <v>0.236</v>
      </c>
      <c r="H24" s="80">
        <v>0.196</v>
      </c>
      <c r="I24" s="80">
        <f t="shared" si="1"/>
        <v>0.2714285714285714</v>
      </c>
    </row>
    <row r="25" spans="1:9" s="13" customFormat="1" ht="18.75" customHeight="1">
      <c r="A25" s="349" t="s">
        <v>15</v>
      </c>
      <c r="B25" s="350" t="s">
        <v>152</v>
      </c>
      <c r="C25" s="350" t="s">
        <v>152</v>
      </c>
      <c r="D25" s="350" t="s">
        <v>152</v>
      </c>
      <c r="E25" s="350" t="s">
        <v>152</v>
      </c>
      <c r="F25" s="350" t="s">
        <v>152</v>
      </c>
      <c r="G25" s="350" t="s">
        <v>152</v>
      </c>
      <c r="H25" s="80" t="s">
        <v>152</v>
      </c>
      <c r="I25" s="80"/>
    </row>
    <row r="26" spans="1:9" s="13" customFormat="1" ht="18.75" customHeight="1">
      <c r="A26" s="349" t="s">
        <v>17</v>
      </c>
      <c r="B26" s="350">
        <v>0.38</v>
      </c>
      <c r="C26" s="350">
        <v>0.33</v>
      </c>
      <c r="D26" s="350">
        <v>0.47</v>
      </c>
      <c r="E26" s="350">
        <v>0.53</v>
      </c>
      <c r="F26" s="350">
        <v>0.6</v>
      </c>
      <c r="G26" s="350">
        <v>0.57</v>
      </c>
      <c r="H26" s="80">
        <v>0.67</v>
      </c>
      <c r="I26" s="80">
        <f t="shared" si="1"/>
        <v>0.5071428571428571</v>
      </c>
    </row>
    <row r="27" spans="1:9" s="13" customFormat="1" ht="18.75" customHeight="1">
      <c r="A27" s="349" t="s">
        <v>16</v>
      </c>
      <c r="B27" s="350" t="s">
        <v>152</v>
      </c>
      <c r="C27" s="350" t="s">
        <v>152</v>
      </c>
      <c r="D27" s="350" t="s">
        <v>152</v>
      </c>
      <c r="E27" s="350" t="s">
        <v>152</v>
      </c>
      <c r="F27" s="350" t="s">
        <v>152</v>
      </c>
      <c r="G27" s="350" t="s">
        <v>152</v>
      </c>
      <c r="H27" s="80" t="s">
        <v>152</v>
      </c>
      <c r="I27" s="80"/>
    </row>
    <row r="28" spans="1:9" s="13" customFormat="1" ht="18.75" customHeight="1">
      <c r="A28" s="349" t="s">
        <v>18</v>
      </c>
      <c r="B28" s="350" t="s">
        <v>65</v>
      </c>
      <c r="C28" s="350" t="s">
        <v>65</v>
      </c>
      <c r="D28" s="350" t="s">
        <v>65</v>
      </c>
      <c r="E28" s="350" t="s">
        <v>65</v>
      </c>
      <c r="F28" s="350" t="s">
        <v>65</v>
      </c>
      <c r="G28" s="350" t="s">
        <v>65</v>
      </c>
      <c r="H28" s="80" t="s">
        <v>65</v>
      </c>
      <c r="I28" s="80"/>
    </row>
    <row r="29" spans="1:9" s="13" customFormat="1" ht="18.75" customHeight="1">
      <c r="A29" s="353" t="s">
        <v>41</v>
      </c>
      <c r="B29" s="350">
        <v>0.4194</v>
      </c>
      <c r="C29" s="350">
        <v>0.3393</v>
      </c>
      <c r="D29" s="350">
        <v>0.366</v>
      </c>
      <c r="E29" s="350">
        <v>0.4267</v>
      </c>
      <c r="F29" s="350">
        <v>0.4902</v>
      </c>
      <c r="G29" s="350">
        <v>0.5737</v>
      </c>
      <c r="H29" s="80">
        <v>0.6217</v>
      </c>
      <c r="I29" s="80">
        <f t="shared" si="1"/>
        <v>0.46242857142857147</v>
      </c>
    </row>
    <row r="30" spans="1:9" s="13" customFormat="1" ht="18.75" customHeight="1">
      <c r="A30" s="349" t="s">
        <v>29</v>
      </c>
      <c r="B30" s="350">
        <v>0.42</v>
      </c>
      <c r="C30" s="350">
        <v>0.34</v>
      </c>
      <c r="D30" s="350">
        <v>0.4008</v>
      </c>
      <c r="E30" s="350">
        <v>0.4022</v>
      </c>
      <c r="F30" s="350">
        <v>0.4685</v>
      </c>
      <c r="G30" s="350">
        <v>0.52</v>
      </c>
      <c r="H30" s="80">
        <v>0.5949</v>
      </c>
      <c r="I30" s="80">
        <f t="shared" si="1"/>
        <v>0.4494857142857143</v>
      </c>
    </row>
    <row r="31" spans="1:9" s="13" customFormat="1" ht="18.75" customHeight="1">
      <c r="A31" s="349" t="s">
        <v>7</v>
      </c>
      <c r="B31" s="350">
        <v>0.54</v>
      </c>
      <c r="C31" s="350">
        <v>0.42</v>
      </c>
      <c r="D31" s="350">
        <v>0.44</v>
      </c>
      <c r="E31" s="350">
        <v>0.53</v>
      </c>
      <c r="F31" s="350">
        <v>0.54</v>
      </c>
      <c r="G31" s="350">
        <v>0.58</v>
      </c>
      <c r="H31" s="80">
        <v>0.67</v>
      </c>
      <c r="I31" s="80">
        <f aca="true" t="shared" si="2" ref="I31:I38">AVERAGE(B31:H31)</f>
        <v>0.5314285714285714</v>
      </c>
    </row>
    <row r="32" spans="1:9" s="13" customFormat="1" ht="18.75" customHeight="1">
      <c r="A32" s="349" t="s">
        <v>30</v>
      </c>
      <c r="B32" s="350">
        <v>0.531</v>
      </c>
      <c r="C32" s="350">
        <v>0.489</v>
      </c>
      <c r="D32" s="350">
        <v>0.456</v>
      </c>
      <c r="E32" s="350">
        <v>0.482</v>
      </c>
      <c r="F32" s="350">
        <v>0.551</v>
      </c>
      <c r="G32" s="350">
        <v>0.556</v>
      </c>
      <c r="H32" s="80">
        <v>0.615</v>
      </c>
      <c r="I32" s="80">
        <f t="shared" si="2"/>
        <v>0.5257142857142857</v>
      </c>
    </row>
    <row r="33" spans="1:9" s="13" customFormat="1" ht="18.75" customHeight="1">
      <c r="A33" s="349" t="s">
        <v>31</v>
      </c>
      <c r="B33" s="350">
        <v>0.6814</v>
      </c>
      <c r="C33" s="350">
        <v>0.5165</v>
      </c>
      <c r="D33" s="350">
        <v>0.6248</v>
      </c>
      <c r="E33" s="350">
        <v>0.697</v>
      </c>
      <c r="F33" s="350">
        <v>0.6558</v>
      </c>
      <c r="G33" s="350">
        <v>0.6598</v>
      </c>
      <c r="H33" s="80">
        <v>0.6598</v>
      </c>
      <c r="I33" s="80">
        <f t="shared" si="2"/>
        <v>0.6421571428571429</v>
      </c>
    </row>
    <row r="34" spans="1:9" s="13" customFormat="1" ht="18.75" customHeight="1">
      <c r="A34" s="349" t="s">
        <v>32</v>
      </c>
      <c r="B34" s="350">
        <v>0.427</v>
      </c>
      <c r="C34" s="350">
        <v>0.358</v>
      </c>
      <c r="D34" s="350">
        <v>0.402</v>
      </c>
      <c r="E34" s="350">
        <v>0.494</v>
      </c>
      <c r="F34" s="350">
        <v>0.516</v>
      </c>
      <c r="G34" s="350">
        <v>0.604</v>
      </c>
      <c r="H34" s="80">
        <v>0.632</v>
      </c>
      <c r="I34" s="80">
        <f t="shared" si="2"/>
        <v>0.4904285714285715</v>
      </c>
    </row>
    <row r="35" spans="1:9" s="13" customFormat="1" ht="18.75" customHeight="1">
      <c r="A35" s="349" t="s">
        <v>34</v>
      </c>
      <c r="B35" s="350">
        <v>0.458</v>
      </c>
      <c r="C35" s="350">
        <v>0.363</v>
      </c>
      <c r="D35" s="350">
        <v>0.434</v>
      </c>
      <c r="E35" s="350">
        <v>0.55</v>
      </c>
      <c r="F35" s="350">
        <v>0.662</v>
      </c>
      <c r="G35" s="350">
        <v>0.743</v>
      </c>
      <c r="H35" s="80">
        <v>0.759</v>
      </c>
      <c r="I35" s="80">
        <f t="shared" si="2"/>
        <v>0.567</v>
      </c>
    </row>
    <row r="36" spans="1:9" s="13" customFormat="1" ht="18.75" customHeight="1">
      <c r="A36" s="349" t="s">
        <v>33</v>
      </c>
      <c r="B36" s="350">
        <v>0.481</v>
      </c>
      <c r="C36" s="350">
        <v>0.348</v>
      </c>
      <c r="D36" s="350">
        <v>0.34</v>
      </c>
      <c r="E36" s="350">
        <v>0.442</v>
      </c>
      <c r="F36" s="350">
        <v>0.506</v>
      </c>
      <c r="G36" s="350">
        <v>0.531</v>
      </c>
      <c r="H36" s="80">
        <v>0.66</v>
      </c>
      <c r="I36" s="80">
        <f>AVERAGE(B36:H36)</f>
        <v>0.4725714285714286</v>
      </c>
    </row>
    <row r="37" spans="1:9" s="13" customFormat="1" ht="18.75" customHeight="1">
      <c r="A37" s="349" t="s">
        <v>6</v>
      </c>
      <c r="B37" s="350">
        <v>0.469</v>
      </c>
      <c r="C37" s="350">
        <v>0.369</v>
      </c>
      <c r="D37" s="350">
        <v>0.409</v>
      </c>
      <c r="E37" s="350">
        <v>0.45</v>
      </c>
      <c r="F37" s="350">
        <v>0.515</v>
      </c>
      <c r="G37" s="350">
        <v>0.576</v>
      </c>
      <c r="H37" s="80">
        <v>0.665</v>
      </c>
      <c r="I37" s="80">
        <f>AVERAGE(B37:H37)</f>
        <v>0.49328571428571427</v>
      </c>
    </row>
    <row r="38" spans="1:9" s="13" customFormat="1" ht="18.75" customHeight="1">
      <c r="A38" s="349" t="s">
        <v>35</v>
      </c>
      <c r="B38" s="350">
        <v>0.418</v>
      </c>
      <c r="C38" s="350">
        <v>0.36</v>
      </c>
      <c r="D38" s="350">
        <v>0.381</v>
      </c>
      <c r="E38" s="350">
        <v>0.455</v>
      </c>
      <c r="F38" s="350">
        <v>0.526</v>
      </c>
      <c r="G38" s="350">
        <v>0.624</v>
      </c>
      <c r="H38" s="350">
        <v>0.718</v>
      </c>
      <c r="I38" s="80">
        <f t="shared" si="2"/>
        <v>0.49742857142857144</v>
      </c>
    </row>
    <row r="39" spans="1:9" s="13" customFormat="1" ht="18.75" customHeight="1">
      <c r="A39" s="349" t="s">
        <v>36</v>
      </c>
      <c r="B39" s="350" t="s">
        <v>131</v>
      </c>
      <c r="C39" s="350" t="s">
        <v>131</v>
      </c>
      <c r="D39" s="350" t="s">
        <v>131</v>
      </c>
      <c r="E39" s="350" t="s">
        <v>131</v>
      </c>
      <c r="F39" s="350" t="s">
        <v>131</v>
      </c>
      <c r="G39" s="350" t="s">
        <v>131</v>
      </c>
      <c r="H39" s="350" t="s">
        <v>131</v>
      </c>
      <c r="I39" s="80"/>
    </row>
    <row r="40" spans="1:9" s="13" customFormat="1" ht="18.75" customHeight="1">
      <c r="A40" s="349" t="s">
        <v>20</v>
      </c>
      <c r="B40" s="350">
        <v>0.5134</v>
      </c>
      <c r="C40" s="350">
        <v>0.3103</v>
      </c>
      <c r="D40" s="350">
        <v>0.365</v>
      </c>
      <c r="E40" s="350">
        <v>0.4518</v>
      </c>
      <c r="F40" s="350">
        <v>0.6221</v>
      </c>
      <c r="G40" s="350">
        <v>0.4888</v>
      </c>
      <c r="H40" s="80">
        <v>0.6092</v>
      </c>
      <c r="I40" s="80">
        <f aca="true" t="shared" si="3" ref="I40:I46">AVERAGE(B40:H40)</f>
        <v>0.4800857142857143</v>
      </c>
    </row>
    <row r="41" spans="1:9" s="13" customFormat="1" ht="18.75" customHeight="1">
      <c r="A41" s="349" t="s">
        <v>19</v>
      </c>
      <c r="B41" s="350">
        <v>0.54</v>
      </c>
      <c r="C41" s="350">
        <v>0.44</v>
      </c>
      <c r="D41" s="350">
        <v>0.6</v>
      </c>
      <c r="E41" s="350">
        <v>0.59</v>
      </c>
      <c r="F41" s="350">
        <v>0.7</v>
      </c>
      <c r="G41" s="350">
        <v>0.62</v>
      </c>
      <c r="H41" s="80">
        <v>0.66</v>
      </c>
      <c r="I41" s="80">
        <f t="shared" si="3"/>
        <v>0.5928571428571429</v>
      </c>
    </row>
    <row r="42" spans="1:9" s="13" customFormat="1" ht="18.75" customHeight="1">
      <c r="A42" s="349" t="s">
        <v>37</v>
      </c>
      <c r="B42" s="350" t="s">
        <v>65</v>
      </c>
      <c r="C42" s="350" t="s">
        <v>65</v>
      </c>
      <c r="D42" s="350" t="s">
        <v>65</v>
      </c>
      <c r="E42" s="350" t="s">
        <v>65</v>
      </c>
      <c r="F42" s="350" t="s">
        <v>65</v>
      </c>
      <c r="G42" s="350" t="s">
        <v>65</v>
      </c>
      <c r="H42" s="80" t="s">
        <v>65</v>
      </c>
      <c r="I42" s="80"/>
    </row>
    <row r="43" spans="1:9" s="13" customFormat="1" ht="18.75" customHeight="1">
      <c r="A43" s="349" t="s">
        <v>11</v>
      </c>
      <c r="B43" s="350" t="s">
        <v>152</v>
      </c>
      <c r="C43" s="350" t="s">
        <v>152</v>
      </c>
      <c r="D43" s="350" t="s">
        <v>152</v>
      </c>
      <c r="E43" s="350" t="s">
        <v>152</v>
      </c>
      <c r="F43" s="350" t="s">
        <v>152</v>
      </c>
      <c r="G43" s="350" t="s">
        <v>152</v>
      </c>
      <c r="H43" s="80" t="s">
        <v>152</v>
      </c>
      <c r="I43" s="80"/>
    </row>
    <row r="44" spans="1:9" s="13" customFormat="1" ht="18.75" customHeight="1">
      <c r="A44" s="349" t="s">
        <v>38</v>
      </c>
      <c r="B44" s="350" t="s">
        <v>65</v>
      </c>
      <c r="C44" s="350" t="s">
        <v>65</v>
      </c>
      <c r="D44" s="350" t="s">
        <v>65</v>
      </c>
      <c r="E44" s="350" t="s">
        <v>65</v>
      </c>
      <c r="F44" s="350" t="s">
        <v>65</v>
      </c>
      <c r="G44" s="350" t="s">
        <v>65</v>
      </c>
      <c r="H44" s="80" t="s">
        <v>65</v>
      </c>
      <c r="I44" s="80"/>
    </row>
    <row r="45" spans="1:9" s="13" customFormat="1" ht="18.75" customHeight="1">
      <c r="A45" s="349" t="s">
        <v>39</v>
      </c>
      <c r="B45" s="350" t="s">
        <v>65</v>
      </c>
      <c r="C45" s="350" t="s">
        <v>65</v>
      </c>
      <c r="D45" s="350" t="s">
        <v>65</v>
      </c>
      <c r="E45" s="350" t="s">
        <v>65</v>
      </c>
      <c r="F45" s="350" t="s">
        <v>65</v>
      </c>
      <c r="G45" s="350" t="s">
        <v>65</v>
      </c>
      <c r="H45" s="80" t="s">
        <v>65</v>
      </c>
      <c r="I45" s="80"/>
    </row>
    <row r="46" spans="1:9" s="13" customFormat="1" ht="18.75" customHeight="1">
      <c r="A46" s="349" t="s">
        <v>127</v>
      </c>
      <c r="B46" s="350">
        <f>AVERAGE(B6:B45)</f>
        <v>0.4427925925925926</v>
      </c>
      <c r="C46" s="350">
        <f>AVERAGE(C6:C45)</f>
        <v>0.3634555555555555</v>
      </c>
      <c r="D46" s="350">
        <f>AVERAGE(D5:D45)</f>
        <v>0.42205714285714285</v>
      </c>
      <c r="E46" s="350">
        <f>AVERAGE(E5:E45)</f>
        <v>0.4852</v>
      </c>
      <c r="F46" s="350">
        <f>AVERAGE(F5:F45)</f>
        <v>0.5281285714285714</v>
      </c>
      <c r="G46" s="350">
        <f>AVERAGE(G5:G45)</f>
        <v>0.5525928571428572</v>
      </c>
      <c r="H46" s="350">
        <f>AVERAGE(H5:H45)</f>
        <v>0.5883035714285715</v>
      </c>
      <c r="I46" s="80">
        <f t="shared" si="3"/>
        <v>0.48321861300075586</v>
      </c>
    </row>
    <row r="47" spans="1:9" s="13" customFormat="1" ht="18.75" customHeight="1">
      <c r="A47" s="77" t="s">
        <v>128</v>
      </c>
      <c r="B47" s="77">
        <v>4970</v>
      </c>
      <c r="C47" s="77">
        <v>10400</v>
      </c>
      <c r="D47" s="77">
        <v>17000</v>
      </c>
      <c r="E47" s="77">
        <v>20100</v>
      </c>
      <c r="F47" s="77">
        <v>27000</v>
      </c>
      <c r="G47" s="77">
        <v>31300</v>
      </c>
      <c r="H47" s="77">
        <v>36800</v>
      </c>
      <c r="I47" s="77">
        <v>36800</v>
      </c>
    </row>
    <row r="48" spans="1:9" s="13" customFormat="1" ht="18.75" customHeight="1">
      <c r="A48" s="77" t="s">
        <v>129</v>
      </c>
      <c r="B48" s="77">
        <f aca="true" t="shared" si="4" ref="B48:I48">B47*+B46</f>
        <v>2200.6791851851854</v>
      </c>
      <c r="C48" s="77">
        <f t="shared" si="4"/>
        <v>3779.937777777777</v>
      </c>
      <c r="D48" s="77">
        <f t="shared" si="4"/>
        <v>7174.971428571428</v>
      </c>
      <c r="E48" s="77">
        <f t="shared" si="4"/>
        <v>9752.52</v>
      </c>
      <c r="F48" s="77">
        <f t="shared" si="4"/>
        <v>14259.471428571427</v>
      </c>
      <c r="G48" s="77">
        <f t="shared" si="4"/>
        <v>17296.15642857143</v>
      </c>
      <c r="H48" s="77">
        <f t="shared" si="4"/>
        <v>21649.57142857143</v>
      </c>
      <c r="I48" s="77">
        <f t="shared" si="4"/>
        <v>17782.444958427815</v>
      </c>
    </row>
    <row r="49" spans="1:9" s="13" customFormat="1" ht="18.75" customHeight="1">
      <c r="A49" s="354"/>
      <c r="B49" s="357" t="s">
        <v>82</v>
      </c>
      <c r="C49" s="357" t="s">
        <v>82</v>
      </c>
      <c r="D49" s="357" t="s">
        <v>99</v>
      </c>
      <c r="E49" s="357" t="s">
        <v>99</v>
      </c>
      <c r="F49" s="357" t="s">
        <v>99</v>
      </c>
      <c r="G49" s="357" t="s">
        <v>99</v>
      </c>
      <c r="H49" s="358" t="s">
        <v>99</v>
      </c>
      <c r="I49" s="358" t="s">
        <v>99</v>
      </c>
    </row>
    <row r="50" spans="1:9" s="13" customFormat="1" ht="18.75" customHeight="1">
      <c r="A50" s="354"/>
      <c r="B50" s="357" t="s">
        <v>282</v>
      </c>
      <c r="C50" s="357" t="s">
        <v>283</v>
      </c>
      <c r="D50" s="359" t="s">
        <v>282</v>
      </c>
      <c r="E50" s="359" t="s">
        <v>283</v>
      </c>
      <c r="F50" s="359" t="s">
        <v>284</v>
      </c>
      <c r="G50" s="359" t="s">
        <v>285</v>
      </c>
      <c r="H50" s="360" t="s">
        <v>286</v>
      </c>
      <c r="I50" s="360" t="s">
        <v>286</v>
      </c>
    </row>
    <row r="51" spans="1:9" s="13" customFormat="1" ht="18.75" customHeight="1">
      <c r="A51" s="19" t="s">
        <v>105</v>
      </c>
      <c r="B51" s="355">
        <f aca="true" t="shared" si="5" ref="B51:H51">AVERAGE(B5)</f>
        <v>0.4314</v>
      </c>
      <c r="C51" s="355">
        <f t="shared" si="5"/>
        <v>0.3577</v>
      </c>
      <c r="D51" s="356">
        <f t="shared" si="5"/>
        <v>0.4428</v>
      </c>
      <c r="E51" s="356">
        <f t="shared" si="5"/>
        <v>0.5082</v>
      </c>
      <c r="F51" s="356">
        <f t="shared" si="5"/>
        <v>0.5344</v>
      </c>
      <c r="G51" s="356">
        <f t="shared" si="5"/>
        <v>0.5837</v>
      </c>
      <c r="H51" s="356">
        <f t="shared" si="5"/>
        <v>0.6327</v>
      </c>
      <c r="I51" s="356">
        <f aca="true" t="shared" si="6" ref="I51:I56">AVERAGE(B51:H51)</f>
        <v>0.4987</v>
      </c>
    </row>
    <row r="52" spans="1:9" s="13" customFormat="1" ht="18.75" customHeight="1">
      <c r="A52" s="19" t="s">
        <v>106</v>
      </c>
      <c r="B52" s="355">
        <f>AVERAGE(D9:D15)</f>
        <v>0.505</v>
      </c>
      <c r="C52" s="355">
        <f>AVERAGE(E9:E15)</f>
        <v>0.5690500000000001</v>
      </c>
      <c r="D52" s="356">
        <f>AVERAGE(E9:E15)</f>
        <v>0.5690500000000001</v>
      </c>
      <c r="E52" s="356">
        <f>AVERAGE(F9:F15)</f>
        <v>0.5960500000000001</v>
      </c>
      <c r="F52" s="356">
        <f>AVERAGE(G9:G15)</f>
        <v>0.628625</v>
      </c>
      <c r="G52" s="356">
        <f>AVERAGE(H9:H15)</f>
        <v>0.5991500000000001</v>
      </c>
      <c r="H52" s="356">
        <f>AVERAGE(H6:H15)</f>
        <v>0.5214333333333333</v>
      </c>
      <c r="I52" s="356">
        <f t="shared" si="6"/>
        <v>0.5697654761904763</v>
      </c>
    </row>
    <row r="53" spans="1:9" s="13" customFormat="1" ht="18.75" customHeight="1">
      <c r="A53" s="19" t="s">
        <v>107</v>
      </c>
      <c r="B53" s="355">
        <f aca="true" t="shared" si="7" ref="B53:H53">AVERAGE(B16:B28)</f>
        <v>0.3887111111111111</v>
      </c>
      <c r="C53" s="355">
        <f t="shared" si="7"/>
        <v>0.3367444444444444</v>
      </c>
      <c r="D53" s="356">
        <f t="shared" si="7"/>
        <v>0.3840222222222222</v>
      </c>
      <c r="E53" s="356">
        <f t="shared" si="7"/>
        <v>0.44972222222222213</v>
      </c>
      <c r="F53" s="356">
        <f t="shared" si="7"/>
        <v>0.47593333333333326</v>
      </c>
      <c r="G53" s="356">
        <f t="shared" si="7"/>
        <v>0.4963444444444445</v>
      </c>
      <c r="H53" s="356">
        <f t="shared" si="7"/>
        <v>0.538511111111111</v>
      </c>
      <c r="I53" s="356">
        <f t="shared" si="6"/>
        <v>0.4385698412698412</v>
      </c>
    </row>
    <row r="54" spans="1:9" s="13" customFormat="1" ht="18.75" customHeight="1">
      <c r="A54" s="19" t="s">
        <v>108</v>
      </c>
      <c r="B54" s="355">
        <f aca="true" t="shared" si="8" ref="B54:H54">AVERAGE(B29:B33)</f>
        <v>0.51836</v>
      </c>
      <c r="C54" s="355">
        <f t="shared" si="8"/>
        <v>0.42096</v>
      </c>
      <c r="D54" s="356">
        <f t="shared" si="8"/>
        <v>0.45752</v>
      </c>
      <c r="E54" s="356">
        <f t="shared" si="8"/>
        <v>0.50758</v>
      </c>
      <c r="F54" s="356">
        <f t="shared" si="8"/>
        <v>0.5411</v>
      </c>
      <c r="G54" s="356">
        <f t="shared" si="8"/>
        <v>0.5779000000000001</v>
      </c>
      <c r="H54" s="356">
        <f t="shared" si="8"/>
        <v>0.63228</v>
      </c>
      <c r="I54" s="356">
        <f t="shared" si="6"/>
        <v>0.5222428571428572</v>
      </c>
    </row>
    <row r="55" spans="1:9" s="13" customFormat="1" ht="18.75" customHeight="1">
      <c r="A55" s="19" t="s">
        <v>109</v>
      </c>
      <c r="B55" s="355">
        <f aca="true" t="shared" si="9" ref="B55:H55">AVERAGE(B34:B42)</f>
        <v>0.4723428571428571</v>
      </c>
      <c r="C55" s="355">
        <f t="shared" si="9"/>
        <v>0.3640428571428571</v>
      </c>
      <c r="D55" s="356">
        <f t="shared" si="9"/>
        <v>0.41871428571428576</v>
      </c>
      <c r="E55" s="356">
        <f t="shared" si="9"/>
        <v>0.4904</v>
      </c>
      <c r="F55" s="356">
        <f t="shared" si="9"/>
        <v>0.5781571428571428</v>
      </c>
      <c r="G55" s="356">
        <f t="shared" si="9"/>
        <v>0.5981142857142857</v>
      </c>
      <c r="H55" s="356">
        <f t="shared" si="9"/>
        <v>0.6718857142857144</v>
      </c>
      <c r="I55" s="356">
        <f t="shared" si="6"/>
        <v>0.5133795918367348</v>
      </c>
    </row>
    <row r="56" spans="1:9" s="13" customFormat="1" ht="18.75" customHeight="1">
      <c r="A56" s="19" t="s">
        <v>110</v>
      </c>
      <c r="B56" s="355">
        <f>AVERAGE(B35:B43)</f>
        <v>0.4799</v>
      </c>
      <c r="C56" s="355">
        <f>AVERAGE(C35:C43)</f>
        <v>0.36505000000000004</v>
      </c>
      <c r="D56" s="80" t="e">
        <f>AVERAGE(D43:D45)</f>
        <v>#DIV/0!</v>
      </c>
      <c r="E56" s="80" t="e">
        <f>AVERAGE(E43:E45)</f>
        <v>#DIV/0!</v>
      </c>
      <c r="F56" s="80" t="e">
        <f>AVERAGE(F43:F45)</f>
        <v>#DIV/0!</v>
      </c>
      <c r="G56" s="80" t="e">
        <f>AVERAGE(G43:G45)</f>
        <v>#DIV/0!</v>
      </c>
      <c r="H56" s="80" t="e">
        <f>AVERAGE(H43:H45)</f>
        <v>#DIV/0!</v>
      </c>
      <c r="I56" s="356" t="e">
        <f t="shared" si="6"/>
        <v>#DIV/0!</v>
      </c>
    </row>
    <row r="57" spans="1:9" ht="18.75">
      <c r="A57" s="14"/>
      <c r="B57" s="14"/>
      <c r="C57" s="35"/>
      <c r="D57" s="36"/>
      <c r="E57" s="36"/>
      <c r="F57" s="36"/>
      <c r="G57" s="1"/>
      <c r="H57" s="1"/>
      <c r="I57" s="1"/>
    </row>
    <row r="58" spans="1:9" ht="18.75">
      <c r="A58" s="1"/>
      <c r="B58" s="1"/>
      <c r="C58" s="1"/>
      <c r="D58" s="1"/>
      <c r="E58" s="1"/>
      <c r="F58" s="1"/>
      <c r="G58" s="1"/>
      <c r="H58" s="1"/>
      <c r="I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</sheetData>
  <sheetProtection/>
  <printOptions/>
  <pageMargins left="0.5511811023622047" right="0.23" top="0.4724409448818898" bottom="0.1968503937007874" header="0.35433070866141736" footer="0.2755905511811024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4" sqref="B34"/>
    </sheetView>
  </sheetViews>
  <sheetFormatPr defaultColWidth="8.72265625" defaultRowHeight="18.75"/>
  <cols>
    <col min="1" max="1" width="11.36328125" style="0" customWidth="1"/>
    <col min="2" max="2" width="8.6328125" style="0" customWidth="1"/>
    <col min="3" max="17" width="7.18359375" style="0" customWidth="1"/>
  </cols>
  <sheetData>
    <row r="1" spans="2:14" ht="26.25" customHeight="1" thickBot="1">
      <c r="B1" s="72" t="s">
        <v>246</v>
      </c>
      <c r="I1" s="37" t="s">
        <v>98</v>
      </c>
      <c r="J1" s="1"/>
      <c r="N1" s="1" t="s">
        <v>226</v>
      </c>
    </row>
    <row r="2" spans="1:17" ht="21" customHeight="1">
      <c r="A2" s="496" t="s">
        <v>0</v>
      </c>
      <c r="B2" s="285" t="s">
        <v>62</v>
      </c>
      <c r="C2" s="493" t="s">
        <v>80</v>
      </c>
      <c r="D2" s="491"/>
      <c r="E2" s="490" t="s">
        <v>89</v>
      </c>
      <c r="F2" s="490"/>
      <c r="G2" s="493" t="s">
        <v>90</v>
      </c>
      <c r="H2" s="491"/>
      <c r="I2" s="490" t="s">
        <v>91</v>
      </c>
      <c r="J2" s="490"/>
      <c r="K2" s="493" t="s">
        <v>92</v>
      </c>
      <c r="L2" s="491"/>
      <c r="M2" s="490" t="s">
        <v>126</v>
      </c>
      <c r="N2" s="490"/>
      <c r="O2" s="367" t="s">
        <v>287</v>
      </c>
      <c r="P2" s="490" t="s">
        <v>93</v>
      </c>
      <c r="Q2" s="491"/>
    </row>
    <row r="3" spans="1:17" ht="23.25" customHeight="1" thickBot="1">
      <c r="A3" s="480"/>
      <c r="B3" s="361" t="s">
        <v>54</v>
      </c>
      <c r="C3" s="366" t="s">
        <v>81</v>
      </c>
      <c r="D3" s="223" t="s">
        <v>137</v>
      </c>
      <c r="E3" s="212" t="s">
        <v>94</v>
      </c>
      <c r="F3" s="215" t="s">
        <v>96</v>
      </c>
      <c r="G3" s="222" t="s">
        <v>125</v>
      </c>
      <c r="H3" s="223" t="s">
        <v>96</v>
      </c>
      <c r="I3" s="212" t="s">
        <v>125</v>
      </c>
      <c r="J3" s="215" t="s">
        <v>96</v>
      </c>
      <c r="K3" s="222" t="s">
        <v>125</v>
      </c>
      <c r="L3" s="223" t="s">
        <v>96</v>
      </c>
      <c r="M3" s="89" t="s">
        <v>81</v>
      </c>
      <c r="N3" s="215" t="s">
        <v>96</v>
      </c>
      <c r="O3" s="368" t="s">
        <v>97</v>
      </c>
      <c r="P3" s="212" t="s">
        <v>81</v>
      </c>
      <c r="Q3" s="223" t="s">
        <v>96</v>
      </c>
    </row>
    <row r="4" spans="1:17" s="13" customFormat="1" ht="15" customHeight="1">
      <c r="A4" s="208" t="s">
        <v>1</v>
      </c>
      <c r="B4" s="362">
        <f>'介護保険第一号被保険者データ '!B5</f>
        <v>589992</v>
      </c>
      <c r="C4" s="131">
        <f>'要介護認定データ'!C5</f>
        <v>121447</v>
      </c>
      <c r="D4" s="252">
        <f aca="true" t="shared" si="0" ref="D4:D45">C4/B4</f>
        <v>0.20584516400222375</v>
      </c>
      <c r="E4" s="139">
        <v>76197</v>
      </c>
      <c r="F4" s="261">
        <f aca="true" t="shared" si="1" ref="F4:F45">E4/C4</f>
        <v>0.6274094872660502</v>
      </c>
      <c r="G4" s="131">
        <v>8871</v>
      </c>
      <c r="H4" s="252">
        <f aca="true" t="shared" si="2" ref="H4:H45">G4/C4</f>
        <v>0.07304420858481478</v>
      </c>
      <c r="I4" s="139">
        <v>5535</v>
      </c>
      <c r="J4" s="261">
        <f aca="true" t="shared" si="3" ref="J4:J45">I4/C4</f>
        <v>0.04557543619850635</v>
      </c>
      <c r="K4" s="131">
        <v>1345</v>
      </c>
      <c r="L4" s="252">
        <f aca="true" t="shared" si="4" ref="L4:L45">K4/C4</f>
        <v>0.01107478982601464</v>
      </c>
      <c r="M4" s="139">
        <f aca="true" t="shared" si="5" ref="M4:M45">G4+I4+K4</f>
        <v>15751</v>
      </c>
      <c r="N4" s="261">
        <f aca="true" t="shared" si="6" ref="N4:N45">M4/C4</f>
        <v>0.12969443460933575</v>
      </c>
      <c r="O4" s="257">
        <f aca="true" t="shared" si="7" ref="O4:O45">E4+M4</f>
        <v>91948</v>
      </c>
      <c r="P4" s="139">
        <f aca="true" t="shared" si="8" ref="P4:P45">C4-O4</f>
        <v>29499</v>
      </c>
      <c r="Q4" s="252">
        <f aca="true" t="shared" si="9" ref="Q4:Q45">P4/C4</f>
        <v>0.24289607812461403</v>
      </c>
    </row>
    <row r="5" spans="1:17" s="13" customFormat="1" ht="15" customHeight="1">
      <c r="A5" s="196" t="s">
        <v>21</v>
      </c>
      <c r="B5" s="135">
        <f>'介護保険第一号被保険者データ '!B6</f>
        <v>68173</v>
      </c>
      <c r="C5" s="133">
        <f>'要介護認定データ'!C6</f>
        <v>11650</v>
      </c>
      <c r="D5" s="248">
        <f t="shared" si="0"/>
        <v>0.17088876828069763</v>
      </c>
      <c r="E5" s="137">
        <v>7618</v>
      </c>
      <c r="F5" s="262">
        <f t="shared" si="1"/>
        <v>0.6539055793991416</v>
      </c>
      <c r="G5" s="133">
        <v>1021</v>
      </c>
      <c r="H5" s="248">
        <f t="shared" si="2"/>
        <v>0.08763948497854077</v>
      </c>
      <c r="I5" s="137">
        <v>534</v>
      </c>
      <c r="J5" s="262">
        <f t="shared" si="3"/>
        <v>0.045836909871244634</v>
      </c>
      <c r="K5" s="133">
        <v>52</v>
      </c>
      <c r="L5" s="248">
        <f t="shared" si="4"/>
        <v>0.004463519313304721</v>
      </c>
      <c r="M5" s="137">
        <f t="shared" si="5"/>
        <v>1607</v>
      </c>
      <c r="N5" s="262">
        <f t="shared" si="6"/>
        <v>0.13793991416309012</v>
      </c>
      <c r="O5" s="258">
        <f t="shared" si="7"/>
        <v>9225</v>
      </c>
      <c r="P5" s="137">
        <f t="shared" si="8"/>
        <v>2425</v>
      </c>
      <c r="Q5" s="248">
        <f t="shared" si="9"/>
        <v>0.20815450643776823</v>
      </c>
    </row>
    <row r="6" spans="1:17" s="13" customFormat="1" ht="15" customHeight="1">
      <c r="A6" s="196" t="s">
        <v>22</v>
      </c>
      <c r="B6" s="135">
        <f>'介護保険第一号被保険者データ '!B7</f>
        <v>85042</v>
      </c>
      <c r="C6" s="133">
        <f>'要介護認定データ'!C7</f>
        <v>15138</v>
      </c>
      <c r="D6" s="248">
        <f t="shared" si="0"/>
        <v>0.17800616166129676</v>
      </c>
      <c r="E6" s="137">
        <v>9242</v>
      </c>
      <c r="F6" s="262">
        <f t="shared" si="1"/>
        <v>0.6105165807900648</v>
      </c>
      <c r="G6" s="133">
        <v>974</v>
      </c>
      <c r="H6" s="248">
        <f t="shared" si="2"/>
        <v>0.06434139252212974</v>
      </c>
      <c r="I6" s="137">
        <v>735</v>
      </c>
      <c r="J6" s="262">
        <f t="shared" si="3"/>
        <v>0.04855330955212049</v>
      </c>
      <c r="K6" s="133">
        <v>64</v>
      </c>
      <c r="L6" s="248">
        <f t="shared" si="4"/>
        <v>0.004227771171885322</v>
      </c>
      <c r="M6" s="137">
        <f t="shared" si="5"/>
        <v>1773</v>
      </c>
      <c r="N6" s="262">
        <f t="shared" si="6"/>
        <v>0.11712247324613555</v>
      </c>
      <c r="O6" s="258">
        <f t="shared" si="7"/>
        <v>11015</v>
      </c>
      <c r="P6" s="137">
        <f t="shared" si="8"/>
        <v>4123</v>
      </c>
      <c r="Q6" s="248">
        <f t="shared" si="9"/>
        <v>0.2723609459637997</v>
      </c>
    </row>
    <row r="7" spans="1:17" s="13" customFormat="1" ht="15" customHeight="1">
      <c r="A7" s="196" t="s">
        <v>23</v>
      </c>
      <c r="B7" s="135">
        <f>'介護保険第一号被保険者データ '!B8</f>
        <v>25985</v>
      </c>
      <c r="C7" s="133">
        <f>'要介護認定データ'!C8</f>
        <v>4338</v>
      </c>
      <c r="D7" s="248">
        <f t="shared" si="0"/>
        <v>0.16694246680777372</v>
      </c>
      <c r="E7" s="137">
        <v>2665</v>
      </c>
      <c r="F7" s="262">
        <f t="shared" si="1"/>
        <v>0.6143384047948364</v>
      </c>
      <c r="G7" s="133">
        <v>309</v>
      </c>
      <c r="H7" s="248">
        <f t="shared" si="2"/>
        <v>0.07123098201936376</v>
      </c>
      <c r="I7" s="137">
        <v>268</v>
      </c>
      <c r="J7" s="262">
        <f t="shared" si="3"/>
        <v>0.06177962194559705</v>
      </c>
      <c r="K7" s="133">
        <v>24</v>
      </c>
      <c r="L7" s="248">
        <f t="shared" si="4"/>
        <v>0.005532503457814661</v>
      </c>
      <c r="M7" s="137">
        <f t="shared" si="5"/>
        <v>601</v>
      </c>
      <c r="N7" s="262">
        <f t="shared" si="6"/>
        <v>0.13854310742277548</v>
      </c>
      <c r="O7" s="258">
        <f t="shared" si="7"/>
        <v>3266</v>
      </c>
      <c r="P7" s="137">
        <f t="shared" si="8"/>
        <v>1072</v>
      </c>
      <c r="Q7" s="248">
        <f t="shared" si="9"/>
        <v>0.2471184877823882</v>
      </c>
    </row>
    <row r="8" spans="1:17" s="13" customFormat="1" ht="15" customHeight="1">
      <c r="A8" s="196" t="s">
        <v>3</v>
      </c>
      <c r="B8" s="135">
        <f>'介護保険第一号被保険者データ '!B9</f>
        <v>23144</v>
      </c>
      <c r="C8" s="133">
        <f>'要介護認定データ'!C9</f>
        <v>3855</v>
      </c>
      <c r="D8" s="248">
        <f t="shared" si="0"/>
        <v>0.16656584860006912</v>
      </c>
      <c r="E8" s="137">
        <v>2506</v>
      </c>
      <c r="F8" s="262">
        <f t="shared" si="1"/>
        <v>0.650064850843061</v>
      </c>
      <c r="G8" s="133">
        <v>290</v>
      </c>
      <c r="H8" s="248">
        <f t="shared" si="2"/>
        <v>0.07522697795071336</v>
      </c>
      <c r="I8" s="137">
        <v>156</v>
      </c>
      <c r="J8" s="262">
        <f t="shared" si="3"/>
        <v>0.04046692607003891</v>
      </c>
      <c r="K8" s="133">
        <v>22</v>
      </c>
      <c r="L8" s="248">
        <f t="shared" si="4"/>
        <v>0.005706874189364461</v>
      </c>
      <c r="M8" s="137">
        <f t="shared" si="5"/>
        <v>468</v>
      </c>
      <c r="N8" s="262">
        <f t="shared" si="6"/>
        <v>0.12140077821011673</v>
      </c>
      <c r="O8" s="258">
        <f t="shared" si="7"/>
        <v>2974</v>
      </c>
      <c r="P8" s="137">
        <f t="shared" si="8"/>
        <v>881</v>
      </c>
      <c r="Q8" s="248">
        <f t="shared" si="9"/>
        <v>0.2285343709468223</v>
      </c>
    </row>
    <row r="9" spans="1:17" s="13" customFormat="1" ht="15" customHeight="1">
      <c r="A9" s="196" t="s">
        <v>4</v>
      </c>
      <c r="B9" s="135">
        <f>'介護保険第一号被保険者データ '!B10</f>
        <v>81203</v>
      </c>
      <c r="C9" s="133">
        <f>'要介護認定データ'!C10</f>
        <v>11867</v>
      </c>
      <c r="D9" s="248">
        <f>C9/B9</f>
        <v>0.14613992093888156</v>
      </c>
      <c r="E9" s="137">
        <v>22565</v>
      </c>
      <c r="F9" s="262">
        <f>E9/C9</f>
        <v>1.9014915311367657</v>
      </c>
      <c r="G9" s="133">
        <v>1000</v>
      </c>
      <c r="H9" s="248">
        <f>G9/C9</f>
        <v>0.08426729586247578</v>
      </c>
      <c r="I9" s="137">
        <v>661</v>
      </c>
      <c r="J9" s="262">
        <f>I9/C9</f>
        <v>0.055700682565096485</v>
      </c>
      <c r="K9" s="133">
        <v>159</v>
      </c>
      <c r="L9" s="248">
        <f>K9/C9</f>
        <v>0.013398500042133648</v>
      </c>
      <c r="M9" s="137">
        <f>G9+I9+K9</f>
        <v>1820</v>
      </c>
      <c r="N9" s="262">
        <f>M9/C9</f>
        <v>0.1533664784697059</v>
      </c>
      <c r="O9" s="258">
        <f>E9+M9</f>
        <v>24385</v>
      </c>
      <c r="P9" s="137">
        <f>C9-O9</f>
        <v>-12518</v>
      </c>
      <c r="Q9" s="248">
        <f>P9/C9</f>
        <v>-1.0548580096064717</v>
      </c>
    </row>
    <row r="10" spans="1:17" s="13" customFormat="1" ht="15" customHeight="1">
      <c r="A10" s="196" t="s">
        <v>5</v>
      </c>
      <c r="B10" s="135">
        <f>'介護保険第一号被保険者データ '!B11</f>
        <v>50630</v>
      </c>
      <c r="C10" s="133">
        <f>'要介護認定データ'!C11</f>
        <v>8077</v>
      </c>
      <c r="D10" s="248">
        <f t="shared" si="0"/>
        <v>0.1595299229705708</v>
      </c>
      <c r="E10" s="137">
        <v>4947</v>
      </c>
      <c r="F10" s="262">
        <f t="shared" si="1"/>
        <v>0.6124798811439891</v>
      </c>
      <c r="G10" s="133">
        <v>614</v>
      </c>
      <c r="H10" s="248">
        <f t="shared" si="2"/>
        <v>0.076018323635013</v>
      </c>
      <c r="I10" s="137">
        <v>474</v>
      </c>
      <c r="J10" s="262">
        <f t="shared" si="3"/>
        <v>0.058685155379472574</v>
      </c>
      <c r="K10" s="133">
        <v>58</v>
      </c>
      <c r="L10" s="248">
        <f t="shared" si="4"/>
        <v>0.0071808839915810324</v>
      </c>
      <c r="M10" s="137">
        <f t="shared" si="5"/>
        <v>1146</v>
      </c>
      <c r="N10" s="262">
        <f t="shared" si="6"/>
        <v>0.1418843630060666</v>
      </c>
      <c r="O10" s="258">
        <f t="shared" si="7"/>
        <v>6093</v>
      </c>
      <c r="P10" s="137">
        <f t="shared" si="8"/>
        <v>1984</v>
      </c>
      <c r="Q10" s="248">
        <f t="shared" si="9"/>
        <v>0.2456357558499443</v>
      </c>
    </row>
    <row r="11" spans="1:17" s="13" customFormat="1" ht="15" customHeight="1">
      <c r="A11" s="196" t="s">
        <v>9</v>
      </c>
      <c r="B11" s="135">
        <f>'介護保険第一号被保険者データ '!B12</f>
        <v>16261</v>
      </c>
      <c r="C11" s="133">
        <f>'要介護認定データ'!C12</f>
        <v>2313</v>
      </c>
      <c r="D11" s="248">
        <f>C11/B11</f>
        <v>0.1422421745280118</v>
      </c>
      <c r="E11" s="137">
        <v>1584</v>
      </c>
      <c r="F11" s="262">
        <f>E11/C11</f>
        <v>0.6848249027237354</v>
      </c>
      <c r="G11" s="133">
        <v>234</v>
      </c>
      <c r="H11" s="248">
        <f>G11/C11</f>
        <v>0.10116731517509728</v>
      </c>
      <c r="I11" s="137">
        <v>168</v>
      </c>
      <c r="J11" s="262">
        <f>I11/C11</f>
        <v>0.07263294422827497</v>
      </c>
      <c r="K11" s="133">
        <v>10</v>
      </c>
      <c r="L11" s="248">
        <f>K11/C11</f>
        <v>0.00432338953739732</v>
      </c>
      <c r="M11" s="137">
        <f>G11+I11+K11</f>
        <v>412</v>
      </c>
      <c r="N11" s="262">
        <f>M11/C11</f>
        <v>0.17812364894076957</v>
      </c>
      <c r="O11" s="258">
        <f>E11+M11</f>
        <v>1996</v>
      </c>
      <c r="P11" s="137">
        <f>C11-O11</f>
        <v>317</v>
      </c>
      <c r="Q11" s="248">
        <f>P11/C11</f>
        <v>0.13705144833549504</v>
      </c>
    </row>
    <row r="12" spans="1:17" s="13" customFormat="1" ht="15" customHeight="1">
      <c r="A12" s="196" t="s">
        <v>24</v>
      </c>
      <c r="B12" s="135">
        <f>'介護保険第一号被保険者データ '!B13</f>
        <v>6066</v>
      </c>
      <c r="C12" s="133">
        <f>'要介護認定データ'!C13</f>
        <v>881</v>
      </c>
      <c r="D12" s="248">
        <f t="shared" si="0"/>
        <v>0.1452357401912298</v>
      </c>
      <c r="E12" s="137">
        <v>486</v>
      </c>
      <c r="F12" s="262">
        <f t="shared" si="1"/>
        <v>0.5516458569807038</v>
      </c>
      <c r="G12" s="133">
        <v>109</v>
      </c>
      <c r="H12" s="248">
        <f t="shared" si="2"/>
        <v>0.12372304199772985</v>
      </c>
      <c r="I12" s="137">
        <v>28</v>
      </c>
      <c r="J12" s="262">
        <f t="shared" si="3"/>
        <v>0.03178206583427923</v>
      </c>
      <c r="K12" s="133">
        <v>9</v>
      </c>
      <c r="L12" s="248">
        <f t="shared" si="4"/>
        <v>0.01021566401816118</v>
      </c>
      <c r="M12" s="137">
        <f t="shared" si="5"/>
        <v>146</v>
      </c>
      <c r="N12" s="262">
        <f t="shared" si="6"/>
        <v>0.16572077185017026</v>
      </c>
      <c r="O12" s="258">
        <f t="shared" si="7"/>
        <v>632</v>
      </c>
      <c r="P12" s="137">
        <f t="shared" si="8"/>
        <v>249</v>
      </c>
      <c r="Q12" s="248">
        <f t="shared" si="9"/>
        <v>0.282633371169126</v>
      </c>
    </row>
    <row r="13" spans="1:17" s="13" customFormat="1" ht="15" customHeight="1">
      <c r="A13" s="196" t="s">
        <v>14</v>
      </c>
      <c r="B13" s="135">
        <f>'介護保険第一号被保険者データ '!B14</f>
        <v>3254</v>
      </c>
      <c r="C13" s="133">
        <f>'要介護認定データ'!C14</f>
        <v>604</v>
      </c>
      <c r="D13" s="248">
        <f t="shared" si="0"/>
        <v>0.1856177012907191</v>
      </c>
      <c r="E13" s="137">
        <v>346</v>
      </c>
      <c r="F13" s="262">
        <f t="shared" si="1"/>
        <v>0.5728476821192053</v>
      </c>
      <c r="G13" s="133">
        <v>82</v>
      </c>
      <c r="H13" s="248">
        <f t="shared" si="2"/>
        <v>0.1357615894039735</v>
      </c>
      <c r="I13" s="137">
        <v>34</v>
      </c>
      <c r="J13" s="262">
        <f t="shared" si="3"/>
        <v>0.056291390728476824</v>
      </c>
      <c r="K13" s="133">
        <v>23</v>
      </c>
      <c r="L13" s="248">
        <f t="shared" si="4"/>
        <v>0.0380794701986755</v>
      </c>
      <c r="M13" s="137">
        <f t="shared" si="5"/>
        <v>139</v>
      </c>
      <c r="N13" s="262">
        <f t="shared" si="6"/>
        <v>0.23013245033112584</v>
      </c>
      <c r="O13" s="258">
        <f t="shared" si="7"/>
        <v>485</v>
      </c>
      <c r="P13" s="137">
        <f t="shared" si="8"/>
        <v>119</v>
      </c>
      <c r="Q13" s="248">
        <f t="shared" si="9"/>
        <v>0.19701986754966888</v>
      </c>
    </row>
    <row r="14" spans="1:17" s="13" customFormat="1" ht="15" customHeight="1">
      <c r="A14" s="196" t="s">
        <v>13</v>
      </c>
      <c r="B14" s="135">
        <f>'介護保険第一号被保険者データ '!B15</f>
        <v>6181</v>
      </c>
      <c r="C14" s="133">
        <f>'要介護認定データ'!C15</f>
        <v>977</v>
      </c>
      <c r="D14" s="248">
        <f t="shared" si="0"/>
        <v>0.1580650380197379</v>
      </c>
      <c r="E14" s="137">
        <v>561</v>
      </c>
      <c r="F14" s="262">
        <f t="shared" si="1"/>
        <v>0.5742067553735927</v>
      </c>
      <c r="G14" s="133">
        <v>87</v>
      </c>
      <c r="H14" s="248">
        <f t="shared" si="2"/>
        <v>0.08904810644831115</v>
      </c>
      <c r="I14" s="137">
        <v>63</v>
      </c>
      <c r="J14" s="262">
        <f t="shared" si="3"/>
        <v>0.06448311156601842</v>
      </c>
      <c r="K14" s="133">
        <v>13</v>
      </c>
      <c r="L14" s="248">
        <f t="shared" si="4"/>
        <v>0.01330603889457523</v>
      </c>
      <c r="M14" s="137">
        <f t="shared" si="5"/>
        <v>163</v>
      </c>
      <c r="N14" s="262">
        <f t="shared" si="6"/>
        <v>0.1668372569089048</v>
      </c>
      <c r="O14" s="258">
        <f t="shared" si="7"/>
        <v>724</v>
      </c>
      <c r="P14" s="137">
        <f t="shared" si="8"/>
        <v>253</v>
      </c>
      <c r="Q14" s="248">
        <f t="shared" si="9"/>
        <v>0.25895598771750256</v>
      </c>
    </row>
    <row r="15" spans="1:17" s="13" customFormat="1" ht="15" customHeight="1">
      <c r="A15" s="196" t="s">
        <v>2</v>
      </c>
      <c r="B15" s="135">
        <f>'介護保険第一号被保険者データ '!B16</f>
        <v>185696</v>
      </c>
      <c r="C15" s="133">
        <f>'要介護認定データ'!C16</f>
        <v>37999</v>
      </c>
      <c r="D15" s="248">
        <f t="shared" si="0"/>
        <v>0.2046301481992073</v>
      </c>
      <c r="E15" s="137">
        <v>22196</v>
      </c>
      <c r="F15" s="262">
        <f t="shared" si="1"/>
        <v>0.5841206347535461</v>
      </c>
      <c r="G15" s="133">
        <v>2157</v>
      </c>
      <c r="H15" s="248">
        <f t="shared" si="2"/>
        <v>0.05676465170136056</v>
      </c>
      <c r="I15" s="137">
        <v>1480</v>
      </c>
      <c r="J15" s="262">
        <f t="shared" si="3"/>
        <v>0.03894839337877313</v>
      </c>
      <c r="K15" s="133">
        <v>783</v>
      </c>
      <c r="L15" s="248">
        <f t="shared" si="4"/>
        <v>0.020605805415932</v>
      </c>
      <c r="M15" s="137">
        <f t="shared" si="5"/>
        <v>4420</v>
      </c>
      <c r="N15" s="262">
        <f t="shared" si="6"/>
        <v>0.11631885049606569</v>
      </c>
      <c r="O15" s="258">
        <f t="shared" si="7"/>
        <v>26616</v>
      </c>
      <c r="P15" s="137">
        <f t="shared" si="8"/>
        <v>11383</v>
      </c>
      <c r="Q15" s="248">
        <f t="shared" si="9"/>
        <v>0.29956051475038814</v>
      </c>
    </row>
    <row r="16" spans="1:17" s="13" customFormat="1" ht="15" customHeight="1">
      <c r="A16" s="196" t="s">
        <v>10</v>
      </c>
      <c r="B16" s="135">
        <f>'介護保険第一号被保険者データ '!B17</f>
        <v>13132</v>
      </c>
      <c r="C16" s="133">
        <f>'要介護認定データ'!C17</f>
        <v>2431</v>
      </c>
      <c r="D16" s="248">
        <f t="shared" si="0"/>
        <v>0.1851203167834298</v>
      </c>
      <c r="E16" s="137">
        <v>1591</v>
      </c>
      <c r="F16" s="262">
        <f t="shared" si="1"/>
        <v>0.6544631838749486</v>
      </c>
      <c r="G16" s="133">
        <v>131</v>
      </c>
      <c r="H16" s="248">
        <f t="shared" si="2"/>
        <v>0.053887289181406825</v>
      </c>
      <c r="I16" s="137">
        <v>134</v>
      </c>
      <c r="J16" s="262">
        <f t="shared" si="3"/>
        <v>0.055121349238996295</v>
      </c>
      <c r="K16" s="133">
        <v>71</v>
      </c>
      <c r="L16" s="248">
        <f t="shared" si="4"/>
        <v>0.029206088029617442</v>
      </c>
      <c r="M16" s="137">
        <f t="shared" si="5"/>
        <v>336</v>
      </c>
      <c r="N16" s="262">
        <f t="shared" si="6"/>
        <v>0.13821472645002056</v>
      </c>
      <c r="O16" s="258">
        <f t="shared" si="7"/>
        <v>1927</v>
      </c>
      <c r="P16" s="137">
        <f t="shared" si="8"/>
        <v>504</v>
      </c>
      <c r="Q16" s="248">
        <f t="shared" si="9"/>
        <v>0.20732208967503085</v>
      </c>
    </row>
    <row r="17" spans="1:17" s="13" customFormat="1" ht="15" customHeight="1">
      <c r="A17" s="196" t="s">
        <v>25</v>
      </c>
      <c r="B17" s="135">
        <f>'介護保険第一号被保険者データ '!B18</f>
        <v>15083</v>
      </c>
      <c r="C17" s="133">
        <f>'要介護認定データ'!C18</f>
        <v>2355</v>
      </c>
      <c r="D17" s="248">
        <f t="shared" si="0"/>
        <v>0.1561360472054631</v>
      </c>
      <c r="E17" s="137">
        <v>1576</v>
      </c>
      <c r="F17" s="262">
        <f t="shared" si="1"/>
        <v>0.6692144373673036</v>
      </c>
      <c r="G17" s="133">
        <v>180</v>
      </c>
      <c r="H17" s="248">
        <f t="shared" si="2"/>
        <v>0.07643312101910828</v>
      </c>
      <c r="I17" s="137">
        <v>97</v>
      </c>
      <c r="J17" s="262">
        <f t="shared" si="3"/>
        <v>0.04118895966029724</v>
      </c>
      <c r="K17" s="133">
        <v>35</v>
      </c>
      <c r="L17" s="248">
        <f t="shared" si="4"/>
        <v>0.014861995753715499</v>
      </c>
      <c r="M17" s="137">
        <f t="shared" si="5"/>
        <v>312</v>
      </c>
      <c r="N17" s="262">
        <f t="shared" si="6"/>
        <v>0.13248407643312102</v>
      </c>
      <c r="O17" s="258">
        <f t="shared" si="7"/>
        <v>1888</v>
      </c>
      <c r="P17" s="137">
        <f t="shared" si="8"/>
        <v>467</v>
      </c>
      <c r="Q17" s="248">
        <f t="shared" si="9"/>
        <v>0.19830148619957538</v>
      </c>
    </row>
    <row r="18" spans="1:17" s="13" customFormat="1" ht="14.25" customHeight="1">
      <c r="A18" s="196" t="s">
        <v>26</v>
      </c>
      <c r="B18" s="135">
        <f>'介護保険第一号被保険者データ '!B19</f>
        <v>43407</v>
      </c>
      <c r="C18" s="133">
        <f>'要介護認定データ'!C19</f>
        <v>8795</v>
      </c>
      <c r="D18" s="248">
        <f>C18/B18</f>
        <v>0.20261708940954223</v>
      </c>
      <c r="E18" s="137">
        <v>6716</v>
      </c>
      <c r="F18" s="262">
        <f>E18/C18</f>
        <v>0.7636156907333712</v>
      </c>
      <c r="G18" s="133">
        <v>381</v>
      </c>
      <c r="H18" s="248">
        <f>G18/C18</f>
        <v>0.04332006822057988</v>
      </c>
      <c r="I18" s="137">
        <v>341</v>
      </c>
      <c r="J18" s="262">
        <f>I18/C18</f>
        <v>0.03877202956225128</v>
      </c>
      <c r="K18" s="133">
        <v>279</v>
      </c>
      <c r="L18" s="248">
        <f>K18/C18</f>
        <v>0.031722569641841954</v>
      </c>
      <c r="M18" s="137">
        <f>G18+I18+K18</f>
        <v>1001</v>
      </c>
      <c r="N18" s="262">
        <f>M18/C18</f>
        <v>0.11381466742467311</v>
      </c>
      <c r="O18" s="258">
        <f>E18+M18</f>
        <v>7717</v>
      </c>
      <c r="P18" s="137">
        <f>C18-O18</f>
        <v>1078</v>
      </c>
      <c r="Q18" s="248">
        <f>P18/C18</f>
        <v>0.12256964184195565</v>
      </c>
    </row>
    <row r="19" spans="1:17" s="13" customFormat="1" ht="15" customHeight="1">
      <c r="A19" s="196" t="s">
        <v>27</v>
      </c>
      <c r="B19" s="135">
        <f>'介護保険第一号被保険者データ '!B20</f>
        <v>18641</v>
      </c>
      <c r="C19" s="133">
        <f>'要介護認定データ'!C20</f>
        <v>3283</v>
      </c>
      <c r="D19" s="248">
        <f>C19/B19</f>
        <v>0.17611716109650769</v>
      </c>
      <c r="E19" s="137">
        <v>2143</v>
      </c>
      <c r="F19" s="262">
        <f>E19/C19</f>
        <v>0.652756625038075</v>
      </c>
      <c r="G19" s="133">
        <v>184</v>
      </c>
      <c r="H19" s="248">
        <f>G19/C19</f>
        <v>0.05604629911666159</v>
      </c>
      <c r="I19" s="137">
        <v>164</v>
      </c>
      <c r="J19" s="262">
        <f>I19/C19</f>
        <v>0.049954310082241854</v>
      </c>
      <c r="K19" s="133">
        <v>89</v>
      </c>
      <c r="L19" s="248">
        <f>K19/C19</f>
        <v>0.027109351203167834</v>
      </c>
      <c r="M19" s="137">
        <f>G19+I19+K19</f>
        <v>437</v>
      </c>
      <c r="N19" s="262">
        <f>M19/C19</f>
        <v>0.13310996040207126</v>
      </c>
      <c r="O19" s="258">
        <f>E19+M19</f>
        <v>2580</v>
      </c>
      <c r="P19" s="137">
        <f>C19-O19</f>
        <v>703</v>
      </c>
      <c r="Q19" s="248">
        <f>P19/C19</f>
        <v>0.2141334145598538</v>
      </c>
    </row>
    <row r="20" spans="1:17" s="13" customFormat="1" ht="15" customHeight="1">
      <c r="A20" s="196" t="s">
        <v>28</v>
      </c>
      <c r="B20" s="135">
        <f>'介護保険第一号被保険者データ '!B21</f>
        <v>21388</v>
      </c>
      <c r="C20" s="133">
        <f>'要介護認定データ'!C21</f>
        <v>4683</v>
      </c>
      <c r="D20" s="248">
        <f t="shared" si="0"/>
        <v>0.21895455395548907</v>
      </c>
      <c r="E20" s="137">
        <v>2574</v>
      </c>
      <c r="F20" s="262">
        <f t="shared" si="1"/>
        <v>0.5496476617552851</v>
      </c>
      <c r="G20" s="133">
        <v>283</v>
      </c>
      <c r="H20" s="248">
        <f t="shared" si="2"/>
        <v>0.060431347426863125</v>
      </c>
      <c r="I20" s="137">
        <v>201</v>
      </c>
      <c r="J20" s="262">
        <f t="shared" si="3"/>
        <v>0.042921204356181936</v>
      </c>
      <c r="K20" s="133">
        <v>19</v>
      </c>
      <c r="L20" s="248">
        <f t="shared" si="4"/>
        <v>0.004057228272474909</v>
      </c>
      <c r="M20" s="137">
        <f t="shared" si="5"/>
        <v>503</v>
      </c>
      <c r="N20" s="262">
        <f t="shared" si="6"/>
        <v>0.10740978005551996</v>
      </c>
      <c r="O20" s="258">
        <f t="shared" si="7"/>
        <v>3077</v>
      </c>
      <c r="P20" s="137">
        <f t="shared" si="8"/>
        <v>1606</v>
      </c>
      <c r="Q20" s="248">
        <f t="shared" si="9"/>
        <v>0.34294255818919495</v>
      </c>
    </row>
    <row r="21" spans="1:17" s="13" customFormat="1" ht="15" customHeight="1">
      <c r="A21" s="196" t="s">
        <v>8</v>
      </c>
      <c r="B21" s="135">
        <f>'介護保険第一号被保険者データ '!B22</f>
        <v>33528</v>
      </c>
      <c r="C21" s="133">
        <f>'要介護認定データ'!C22</f>
        <v>5496</v>
      </c>
      <c r="D21" s="248">
        <f t="shared" si="0"/>
        <v>0.1639226914817466</v>
      </c>
      <c r="E21" s="137">
        <v>3259</v>
      </c>
      <c r="F21" s="262">
        <f t="shared" si="1"/>
        <v>0.5929767103347889</v>
      </c>
      <c r="G21" s="133">
        <v>411</v>
      </c>
      <c r="H21" s="248">
        <f t="shared" si="2"/>
        <v>0.07478165938864628</v>
      </c>
      <c r="I21" s="137">
        <v>317</v>
      </c>
      <c r="J21" s="262">
        <f t="shared" si="3"/>
        <v>0.057678311499272196</v>
      </c>
      <c r="K21" s="133">
        <v>212</v>
      </c>
      <c r="L21" s="248">
        <f t="shared" si="4"/>
        <v>0.03857350800582242</v>
      </c>
      <c r="M21" s="137">
        <f t="shared" si="5"/>
        <v>940</v>
      </c>
      <c r="N21" s="262">
        <f t="shared" si="6"/>
        <v>0.1710334788937409</v>
      </c>
      <c r="O21" s="258">
        <f t="shared" si="7"/>
        <v>4199</v>
      </c>
      <c r="P21" s="137">
        <f t="shared" si="8"/>
        <v>1297</v>
      </c>
      <c r="Q21" s="248">
        <f t="shared" si="9"/>
        <v>0.23598981077147016</v>
      </c>
    </row>
    <row r="22" spans="1:17" s="13" customFormat="1" ht="15" customHeight="1">
      <c r="A22" s="197" t="s">
        <v>40</v>
      </c>
      <c r="B22" s="363">
        <f>'介護保険第一号被保険者データ '!B23</f>
        <v>0</v>
      </c>
      <c r="C22" s="279">
        <f>'要介護認定データ'!C23</f>
        <v>0</v>
      </c>
      <c r="D22" s="249" t="e">
        <f>C22/B22</f>
        <v>#DIV/0!</v>
      </c>
      <c r="E22" s="250"/>
      <c r="F22" s="263" t="e">
        <f>E22/C22</f>
        <v>#DIV/0!</v>
      </c>
      <c r="G22" s="279"/>
      <c r="H22" s="249" t="e">
        <f>G22/C22</f>
        <v>#DIV/0!</v>
      </c>
      <c r="I22" s="250"/>
      <c r="J22" s="263" t="e">
        <f>I22/C22</f>
        <v>#DIV/0!</v>
      </c>
      <c r="K22" s="279"/>
      <c r="L22" s="249" t="e">
        <f>K22/C22</f>
        <v>#DIV/0!</v>
      </c>
      <c r="M22" s="250">
        <f>G22+I22+K22</f>
        <v>0</v>
      </c>
      <c r="N22" s="263" t="e">
        <f>M22/C22</f>
        <v>#DIV/0!</v>
      </c>
      <c r="O22" s="259">
        <f>E22+M22</f>
        <v>0</v>
      </c>
      <c r="P22" s="250">
        <f>C22-O22</f>
        <v>0</v>
      </c>
      <c r="Q22" s="249" t="e">
        <f>P22/C22</f>
        <v>#DIV/0!</v>
      </c>
    </row>
    <row r="23" spans="1:17" s="13" customFormat="1" ht="15" customHeight="1">
      <c r="A23" s="196" t="s">
        <v>12</v>
      </c>
      <c r="B23" s="135">
        <f>'介護保険第一号被保険者データ '!B24</f>
        <v>12747</v>
      </c>
      <c r="C23" s="133">
        <f>'要介護認定データ'!C24</f>
        <v>2209</v>
      </c>
      <c r="D23" s="248">
        <f>C23/B23</f>
        <v>0.17329567741429355</v>
      </c>
      <c r="E23" s="137">
        <v>1311</v>
      </c>
      <c r="F23" s="262">
        <f>E23/C23</f>
        <v>0.593481213218651</v>
      </c>
      <c r="G23" s="133">
        <v>165</v>
      </c>
      <c r="H23" s="248">
        <f>G23/C23</f>
        <v>0.07469443186962427</v>
      </c>
      <c r="I23" s="137">
        <v>133</v>
      </c>
      <c r="J23" s="262">
        <f>I23/C23</f>
        <v>0.06020823902218198</v>
      </c>
      <c r="K23" s="133">
        <v>17</v>
      </c>
      <c r="L23" s="248">
        <f>K23/C23</f>
        <v>0.007695789950203712</v>
      </c>
      <c r="M23" s="137">
        <f>G23+I23+K23</f>
        <v>315</v>
      </c>
      <c r="N23" s="262">
        <f>M23/C23</f>
        <v>0.14259846084200997</v>
      </c>
      <c r="O23" s="258">
        <f>E23+M23</f>
        <v>1626</v>
      </c>
      <c r="P23" s="137">
        <f>C23-O23</f>
        <v>583</v>
      </c>
      <c r="Q23" s="248">
        <f>P23/C23</f>
        <v>0.26392032593933906</v>
      </c>
    </row>
    <row r="24" spans="1:17" s="13" customFormat="1" ht="15" customHeight="1">
      <c r="A24" s="196" t="s">
        <v>15</v>
      </c>
      <c r="B24" s="135">
        <f>'介護保険第一号被保険者データ '!B25</f>
        <v>4074</v>
      </c>
      <c r="C24" s="133">
        <f>'要介護認定データ'!C25</f>
        <v>769</v>
      </c>
      <c r="D24" s="248">
        <f t="shared" si="0"/>
        <v>0.18875797741777123</v>
      </c>
      <c r="E24" s="137">
        <v>514</v>
      </c>
      <c r="F24" s="262">
        <f t="shared" si="1"/>
        <v>0.6684005201560468</v>
      </c>
      <c r="G24" s="133">
        <v>59</v>
      </c>
      <c r="H24" s="248">
        <f t="shared" si="2"/>
        <v>0.07672301690507152</v>
      </c>
      <c r="I24" s="137">
        <v>25</v>
      </c>
      <c r="J24" s="262">
        <f t="shared" si="3"/>
        <v>0.032509752925877766</v>
      </c>
      <c r="K24" s="133">
        <v>7</v>
      </c>
      <c r="L24" s="248">
        <f t="shared" si="4"/>
        <v>0.009102730819245773</v>
      </c>
      <c r="M24" s="137">
        <f t="shared" si="5"/>
        <v>91</v>
      </c>
      <c r="N24" s="262">
        <f t="shared" si="6"/>
        <v>0.11833550065019506</v>
      </c>
      <c r="O24" s="258">
        <f t="shared" si="7"/>
        <v>605</v>
      </c>
      <c r="P24" s="137">
        <f t="shared" si="8"/>
        <v>164</v>
      </c>
      <c r="Q24" s="248">
        <f t="shared" si="9"/>
        <v>0.21326397919375814</v>
      </c>
    </row>
    <row r="25" spans="1:17" s="13" customFormat="1" ht="15" customHeight="1">
      <c r="A25" s="196" t="s">
        <v>17</v>
      </c>
      <c r="B25" s="135">
        <f>'介護保険第一号被保険者データ '!B26</f>
        <v>1741</v>
      </c>
      <c r="C25" s="133">
        <f>'要介護認定データ'!C26</f>
        <v>285</v>
      </c>
      <c r="D25" s="248">
        <f t="shared" si="0"/>
        <v>0.1636990235496841</v>
      </c>
      <c r="E25" s="137">
        <v>151</v>
      </c>
      <c r="F25" s="262">
        <f t="shared" si="1"/>
        <v>0.5298245614035088</v>
      </c>
      <c r="G25" s="133">
        <v>28</v>
      </c>
      <c r="H25" s="248">
        <f t="shared" si="2"/>
        <v>0.09824561403508772</v>
      </c>
      <c r="I25" s="137">
        <v>10</v>
      </c>
      <c r="J25" s="262">
        <f t="shared" si="3"/>
        <v>0.03508771929824561</v>
      </c>
      <c r="K25" s="133">
        <v>4</v>
      </c>
      <c r="L25" s="248">
        <f t="shared" si="4"/>
        <v>0.014035087719298246</v>
      </c>
      <c r="M25" s="137">
        <f t="shared" si="5"/>
        <v>42</v>
      </c>
      <c r="N25" s="262">
        <f t="shared" si="6"/>
        <v>0.14736842105263157</v>
      </c>
      <c r="O25" s="258">
        <f t="shared" si="7"/>
        <v>193</v>
      </c>
      <c r="P25" s="137">
        <f t="shared" si="8"/>
        <v>92</v>
      </c>
      <c r="Q25" s="248">
        <f t="shared" si="9"/>
        <v>0.32280701754385965</v>
      </c>
    </row>
    <row r="26" spans="1:17" s="13" customFormat="1" ht="15" customHeight="1">
      <c r="A26" s="196" t="s">
        <v>16</v>
      </c>
      <c r="B26" s="135">
        <f>'介護保険第一号被保険者データ '!B27</f>
        <v>8590</v>
      </c>
      <c r="C26" s="133">
        <f>'要介護認定データ'!C27</f>
        <v>1503</v>
      </c>
      <c r="D26" s="248">
        <f>C26/B26</f>
        <v>0.17497089639115251</v>
      </c>
      <c r="E26" s="137"/>
      <c r="F26" s="262">
        <f>E26/C26</f>
        <v>0</v>
      </c>
      <c r="G26" s="133"/>
      <c r="H26" s="248">
        <f>G26/C26</f>
        <v>0</v>
      </c>
      <c r="I26" s="137"/>
      <c r="J26" s="262">
        <f>I26/C26</f>
        <v>0</v>
      </c>
      <c r="K26" s="133"/>
      <c r="L26" s="248">
        <f>K26/C26</f>
        <v>0</v>
      </c>
      <c r="M26" s="137">
        <f>G26+I26+K26</f>
        <v>0</v>
      </c>
      <c r="N26" s="262">
        <f>M26/C26</f>
        <v>0</v>
      </c>
      <c r="O26" s="258">
        <f>E26+M26</f>
        <v>0</v>
      </c>
      <c r="P26" s="137">
        <f>C26-O26</f>
        <v>1503</v>
      </c>
      <c r="Q26" s="248">
        <f>P26/C26</f>
        <v>1</v>
      </c>
    </row>
    <row r="27" spans="1:17" s="13" customFormat="1" ht="15" customHeight="1">
      <c r="A27" s="196" t="s">
        <v>18</v>
      </c>
      <c r="B27" s="135">
        <f>'介護保険第一号被保険者データ '!B28</f>
        <v>5226</v>
      </c>
      <c r="C27" s="133">
        <f>'要介護認定データ'!C28</f>
        <v>1163</v>
      </c>
      <c r="D27" s="248">
        <f t="shared" si="0"/>
        <v>0.2225411404515882</v>
      </c>
      <c r="E27" s="137">
        <v>712</v>
      </c>
      <c r="F27" s="262">
        <f t="shared" si="1"/>
        <v>0.6122098022355976</v>
      </c>
      <c r="G27" s="133">
        <v>50</v>
      </c>
      <c r="H27" s="248">
        <f t="shared" si="2"/>
        <v>0.04299226139294927</v>
      </c>
      <c r="I27" s="137">
        <v>60</v>
      </c>
      <c r="J27" s="262">
        <f t="shared" si="3"/>
        <v>0.051590713671539126</v>
      </c>
      <c r="K27" s="133">
        <v>28</v>
      </c>
      <c r="L27" s="248">
        <f t="shared" si="4"/>
        <v>0.02407566638005159</v>
      </c>
      <c r="M27" s="137">
        <f t="shared" si="5"/>
        <v>138</v>
      </c>
      <c r="N27" s="262">
        <f t="shared" si="6"/>
        <v>0.11865864144453998</v>
      </c>
      <c r="O27" s="258">
        <f t="shared" si="7"/>
        <v>850</v>
      </c>
      <c r="P27" s="137">
        <f t="shared" si="8"/>
        <v>313</v>
      </c>
      <c r="Q27" s="248">
        <f t="shared" si="9"/>
        <v>0.2691315563198624</v>
      </c>
    </row>
    <row r="28" spans="1:17" s="13" customFormat="1" ht="15" customHeight="1">
      <c r="A28" s="196" t="s">
        <v>158</v>
      </c>
      <c r="B28" s="135">
        <f>'介護保険第一号被保険者データ '!B29</f>
        <v>75292</v>
      </c>
      <c r="C28" s="133">
        <f>'要介護認定データ'!C29</f>
        <v>12190</v>
      </c>
      <c r="D28" s="248">
        <f>C28/B28</f>
        <v>0.16190299102162248</v>
      </c>
      <c r="E28" s="137">
        <v>7809</v>
      </c>
      <c r="F28" s="262">
        <f>E28/C28</f>
        <v>0.6406070549630845</v>
      </c>
      <c r="G28" s="133">
        <v>936</v>
      </c>
      <c r="H28" s="248">
        <f>G28/C28</f>
        <v>0.07678424938474158</v>
      </c>
      <c r="I28" s="137">
        <v>654</v>
      </c>
      <c r="J28" s="262">
        <f>I28/C28</f>
        <v>0.053650533223954064</v>
      </c>
      <c r="K28" s="133">
        <v>112</v>
      </c>
      <c r="L28" s="248">
        <f>K28/C28</f>
        <v>0.00918785890073831</v>
      </c>
      <c r="M28" s="137">
        <f t="shared" si="5"/>
        <v>1702</v>
      </c>
      <c r="N28" s="262">
        <f>M28/C28</f>
        <v>0.13962264150943396</v>
      </c>
      <c r="O28" s="258">
        <f>E28+M28</f>
        <v>9511</v>
      </c>
      <c r="P28" s="137">
        <f>C28-O28</f>
        <v>2679</v>
      </c>
      <c r="Q28" s="248">
        <f>P28/C28</f>
        <v>0.21977030352748153</v>
      </c>
    </row>
    <row r="29" spans="1:17" s="13" customFormat="1" ht="15" customHeight="1">
      <c r="A29" s="196" t="s">
        <v>29</v>
      </c>
      <c r="B29" s="135">
        <f>'介護保険第一号被保険者データ '!B30</f>
        <v>82678</v>
      </c>
      <c r="C29" s="133">
        <f>'要介護認定データ'!C30</f>
        <v>14092</v>
      </c>
      <c r="D29" s="248">
        <f>C29/B29</f>
        <v>0.17044437456155204</v>
      </c>
      <c r="E29" s="137">
        <v>8677</v>
      </c>
      <c r="F29" s="262">
        <f>E29/C29</f>
        <v>0.6157394266250354</v>
      </c>
      <c r="G29" s="133">
        <v>1055</v>
      </c>
      <c r="H29" s="248">
        <f>G29/C29</f>
        <v>0.07486517172864036</v>
      </c>
      <c r="I29" s="137">
        <v>756</v>
      </c>
      <c r="J29" s="262">
        <f>I29/C29</f>
        <v>0.05364745955151859</v>
      </c>
      <c r="K29" s="133">
        <v>73</v>
      </c>
      <c r="L29" s="248">
        <f>K29/C29</f>
        <v>0.005180244110133409</v>
      </c>
      <c r="M29" s="137">
        <f>G29+I29+K29</f>
        <v>1884</v>
      </c>
      <c r="N29" s="262">
        <f>M29/C29</f>
        <v>0.13369287539029237</v>
      </c>
      <c r="O29" s="258">
        <f>E29+M29</f>
        <v>10561</v>
      </c>
      <c r="P29" s="137">
        <f>C29-O29</f>
        <v>3531</v>
      </c>
      <c r="Q29" s="248">
        <f>P29/C29</f>
        <v>0.25056769798467216</v>
      </c>
    </row>
    <row r="30" spans="1:17" s="13" customFormat="1" ht="15" customHeight="1">
      <c r="A30" s="196" t="s">
        <v>7</v>
      </c>
      <c r="B30" s="135">
        <f>'介護保険第一号被保険者データ '!B31</f>
        <v>53296</v>
      </c>
      <c r="C30" s="133">
        <f>'要介護認定データ'!C31</f>
        <v>7728</v>
      </c>
      <c r="D30" s="248">
        <f t="shared" si="0"/>
        <v>0.1450015010507355</v>
      </c>
      <c r="E30" s="137">
        <v>5204</v>
      </c>
      <c r="F30" s="262">
        <f t="shared" si="1"/>
        <v>0.6733954451345756</v>
      </c>
      <c r="G30" s="133">
        <v>627</v>
      </c>
      <c r="H30" s="248">
        <f t="shared" si="2"/>
        <v>0.0811335403726708</v>
      </c>
      <c r="I30" s="137">
        <v>348</v>
      </c>
      <c r="J30" s="262">
        <f t="shared" si="3"/>
        <v>0.04503105590062112</v>
      </c>
      <c r="K30" s="133">
        <v>65</v>
      </c>
      <c r="L30" s="248">
        <f t="shared" si="4"/>
        <v>0.008410973084886128</v>
      </c>
      <c r="M30" s="137">
        <f t="shared" si="5"/>
        <v>1040</v>
      </c>
      <c r="N30" s="262">
        <f t="shared" si="6"/>
        <v>0.13457556935817805</v>
      </c>
      <c r="O30" s="258">
        <f t="shared" si="7"/>
        <v>6244</v>
      </c>
      <c r="P30" s="137">
        <f t="shared" si="8"/>
        <v>1484</v>
      </c>
      <c r="Q30" s="248">
        <f t="shared" si="9"/>
        <v>0.19202898550724637</v>
      </c>
    </row>
    <row r="31" spans="1:17" s="13" customFormat="1" ht="15" customHeight="1">
      <c r="A31" s="196" t="s">
        <v>30</v>
      </c>
      <c r="B31" s="135">
        <f>'介護保険第一号被保険者データ '!B32</f>
        <v>25508</v>
      </c>
      <c r="C31" s="133">
        <f>'要介護認定データ'!C32</f>
        <v>4105</v>
      </c>
      <c r="D31" s="248">
        <f t="shared" si="0"/>
        <v>0.1609299043437353</v>
      </c>
      <c r="E31" s="137">
        <v>2378</v>
      </c>
      <c r="F31" s="262">
        <f t="shared" si="1"/>
        <v>0.5792935444579781</v>
      </c>
      <c r="G31" s="133">
        <v>356</v>
      </c>
      <c r="H31" s="248">
        <f t="shared" si="2"/>
        <v>0.08672350791717418</v>
      </c>
      <c r="I31" s="137">
        <v>193</v>
      </c>
      <c r="J31" s="262">
        <f t="shared" si="3"/>
        <v>0.04701583434835566</v>
      </c>
      <c r="K31" s="133">
        <v>51</v>
      </c>
      <c r="L31" s="248">
        <f t="shared" si="4"/>
        <v>0.012423873325213155</v>
      </c>
      <c r="M31" s="137">
        <f t="shared" si="5"/>
        <v>600</v>
      </c>
      <c r="N31" s="262">
        <f t="shared" si="6"/>
        <v>0.146163215590743</v>
      </c>
      <c r="O31" s="258">
        <f t="shared" si="7"/>
        <v>2978</v>
      </c>
      <c r="P31" s="137">
        <f t="shared" si="8"/>
        <v>1127</v>
      </c>
      <c r="Q31" s="248">
        <f t="shared" si="9"/>
        <v>0.27454323995127894</v>
      </c>
    </row>
    <row r="32" spans="1:17" s="13" customFormat="1" ht="15" customHeight="1">
      <c r="A32" s="196" t="s">
        <v>31</v>
      </c>
      <c r="B32" s="135">
        <f>'介護保険第一号被保険者データ '!B33</f>
        <v>16385</v>
      </c>
      <c r="C32" s="133">
        <f>'要介護認定データ'!C33</f>
        <v>2451</v>
      </c>
      <c r="D32" s="248">
        <f t="shared" si="0"/>
        <v>0.14958803783948735</v>
      </c>
      <c r="E32" s="137">
        <v>1612</v>
      </c>
      <c r="F32" s="262">
        <f t="shared" si="1"/>
        <v>0.6576907384740922</v>
      </c>
      <c r="G32" s="133">
        <v>222</v>
      </c>
      <c r="H32" s="248">
        <f t="shared" si="2"/>
        <v>0.09057527539779682</v>
      </c>
      <c r="I32" s="137">
        <v>151</v>
      </c>
      <c r="J32" s="262">
        <f t="shared" si="3"/>
        <v>0.06160750713994288</v>
      </c>
      <c r="K32" s="133">
        <v>6</v>
      </c>
      <c r="L32" s="248">
        <f t="shared" si="4"/>
        <v>0.0024479804161566705</v>
      </c>
      <c r="M32" s="137">
        <f t="shared" si="5"/>
        <v>379</v>
      </c>
      <c r="N32" s="262">
        <f t="shared" si="6"/>
        <v>0.15463076295389636</v>
      </c>
      <c r="O32" s="258">
        <f t="shared" si="7"/>
        <v>1991</v>
      </c>
      <c r="P32" s="137">
        <f t="shared" si="8"/>
        <v>460</v>
      </c>
      <c r="Q32" s="248">
        <f t="shared" si="9"/>
        <v>0.18767849857201144</v>
      </c>
    </row>
    <row r="33" spans="1:17" s="13" customFormat="1" ht="15" customHeight="1">
      <c r="A33" s="196" t="s">
        <v>32</v>
      </c>
      <c r="B33" s="135">
        <f>'介護保険第一号被保険者データ '!B34</f>
        <v>29751</v>
      </c>
      <c r="C33" s="133">
        <f>'要介護認定データ'!C34</f>
        <v>4967</v>
      </c>
      <c r="D33" s="248">
        <f t="shared" si="0"/>
        <v>0.16695237134886223</v>
      </c>
      <c r="E33" s="137">
        <v>3013</v>
      </c>
      <c r="F33" s="262">
        <f t="shared" si="1"/>
        <v>0.6066035836521039</v>
      </c>
      <c r="G33" s="133">
        <v>406</v>
      </c>
      <c r="H33" s="248">
        <f t="shared" si="2"/>
        <v>0.0817394805717737</v>
      </c>
      <c r="I33" s="137">
        <v>262</v>
      </c>
      <c r="J33" s="262">
        <f t="shared" si="3"/>
        <v>0.0527481377088786</v>
      </c>
      <c r="K33" s="133">
        <v>217</v>
      </c>
      <c r="L33" s="248">
        <f t="shared" si="4"/>
        <v>0.04368834306422388</v>
      </c>
      <c r="M33" s="137">
        <f t="shared" si="5"/>
        <v>885</v>
      </c>
      <c r="N33" s="262">
        <f t="shared" si="6"/>
        <v>0.17817596134487618</v>
      </c>
      <c r="O33" s="258">
        <f t="shared" si="7"/>
        <v>3898</v>
      </c>
      <c r="P33" s="137">
        <f t="shared" si="8"/>
        <v>1069</v>
      </c>
      <c r="Q33" s="248">
        <f t="shared" si="9"/>
        <v>0.21522045500301992</v>
      </c>
    </row>
    <row r="34" spans="1:17" s="13" customFormat="1" ht="15" customHeight="1">
      <c r="A34" s="196" t="s">
        <v>34</v>
      </c>
      <c r="B34" s="135">
        <f>'介護保険第一号被保険者データ '!B35</f>
        <v>26504</v>
      </c>
      <c r="C34" s="133">
        <f>'要介護認定データ'!C35</f>
        <v>5218</v>
      </c>
      <c r="D34" s="248">
        <f t="shared" si="0"/>
        <v>0.19687594325384847</v>
      </c>
      <c r="E34" s="137">
        <v>2929</v>
      </c>
      <c r="F34" s="262">
        <f t="shared" si="1"/>
        <v>0.5613261786124952</v>
      </c>
      <c r="G34" s="133">
        <v>360</v>
      </c>
      <c r="H34" s="248">
        <f t="shared" si="2"/>
        <v>0.0689919509390571</v>
      </c>
      <c r="I34" s="137">
        <v>240</v>
      </c>
      <c r="J34" s="262">
        <f t="shared" si="3"/>
        <v>0.04599463395937141</v>
      </c>
      <c r="K34" s="133">
        <v>56</v>
      </c>
      <c r="L34" s="248">
        <f t="shared" si="4"/>
        <v>0.010732081257186662</v>
      </c>
      <c r="M34" s="137">
        <f t="shared" si="5"/>
        <v>656</v>
      </c>
      <c r="N34" s="262">
        <f t="shared" si="6"/>
        <v>0.12571866615561517</v>
      </c>
      <c r="O34" s="258">
        <f t="shared" si="7"/>
        <v>3585</v>
      </c>
      <c r="P34" s="137">
        <f t="shared" si="8"/>
        <v>1633</v>
      </c>
      <c r="Q34" s="248">
        <f t="shared" si="9"/>
        <v>0.3129551552318896</v>
      </c>
    </row>
    <row r="35" spans="1:17" s="13" customFormat="1" ht="15" customHeight="1">
      <c r="A35" s="196" t="s">
        <v>33</v>
      </c>
      <c r="B35" s="135">
        <f>'介護保険第一号被保険者データ '!B36</f>
        <v>14993</v>
      </c>
      <c r="C35" s="133">
        <f>'要介護認定データ'!C36</f>
        <v>2840</v>
      </c>
      <c r="D35" s="248">
        <f>C35/B35</f>
        <v>0.18942173014073235</v>
      </c>
      <c r="E35" s="137">
        <v>1592</v>
      </c>
      <c r="F35" s="262">
        <f>E35/C35</f>
        <v>0.5605633802816902</v>
      </c>
      <c r="G35" s="133">
        <v>193</v>
      </c>
      <c r="H35" s="248">
        <f>G35/C35</f>
        <v>0.06795774647887325</v>
      </c>
      <c r="I35" s="137">
        <v>121</v>
      </c>
      <c r="J35" s="262">
        <f>I35/C35</f>
        <v>0.0426056338028169</v>
      </c>
      <c r="K35" s="133">
        <v>25</v>
      </c>
      <c r="L35" s="248">
        <f>K35/C35</f>
        <v>0.008802816901408451</v>
      </c>
      <c r="M35" s="137">
        <f>G35+I35+K35</f>
        <v>339</v>
      </c>
      <c r="N35" s="262">
        <f>M35/C35</f>
        <v>0.11936619718309859</v>
      </c>
      <c r="O35" s="258">
        <f>E35+M35</f>
        <v>1931</v>
      </c>
      <c r="P35" s="137">
        <f>C35-O35</f>
        <v>909</v>
      </c>
      <c r="Q35" s="248">
        <f>P35/C35</f>
        <v>0.3200704225352113</v>
      </c>
    </row>
    <row r="36" spans="1:17" s="13" customFormat="1" ht="15" customHeight="1">
      <c r="A36" s="196" t="s">
        <v>6</v>
      </c>
      <c r="B36" s="135">
        <f>'介護保険第一号被保険者データ '!B37</f>
        <v>25937</v>
      </c>
      <c r="C36" s="133">
        <f>'要介護認定データ'!C37</f>
        <v>4603</v>
      </c>
      <c r="D36" s="248">
        <f>C36/B36</f>
        <v>0.17746848132012183</v>
      </c>
      <c r="E36" s="137">
        <v>2830</v>
      </c>
      <c r="F36" s="262">
        <f>E36/C36</f>
        <v>0.6148164240712579</v>
      </c>
      <c r="G36" s="133">
        <v>442</v>
      </c>
      <c r="H36" s="248">
        <f>G36/C36</f>
        <v>0.09602433195741908</v>
      </c>
      <c r="I36" s="137">
        <v>240</v>
      </c>
      <c r="J36" s="262">
        <f>I36/C36</f>
        <v>0.05213990875515968</v>
      </c>
      <c r="K36" s="133">
        <v>23</v>
      </c>
      <c r="L36" s="248">
        <f>K36/C36</f>
        <v>0.0049967412557028025</v>
      </c>
      <c r="M36" s="137">
        <f>G36+I36+K36</f>
        <v>705</v>
      </c>
      <c r="N36" s="262">
        <f>M36/C36</f>
        <v>0.15316098196828157</v>
      </c>
      <c r="O36" s="258">
        <f>E36+M36</f>
        <v>3535</v>
      </c>
      <c r="P36" s="137">
        <f>C36-O36</f>
        <v>1068</v>
      </c>
      <c r="Q36" s="248">
        <f>P36/C36</f>
        <v>0.23202259396046057</v>
      </c>
    </row>
    <row r="37" spans="1:17" s="13" customFormat="1" ht="15" customHeight="1">
      <c r="A37" s="196" t="s">
        <v>35</v>
      </c>
      <c r="B37" s="135">
        <f>'介護保険第一号被保険者データ '!B38</f>
        <v>26455</v>
      </c>
      <c r="C37" s="133">
        <f>'要介護認定データ'!C38</f>
        <v>5361</v>
      </c>
      <c r="D37" s="248">
        <f t="shared" si="0"/>
        <v>0.20264600264600266</v>
      </c>
      <c r="E37" s="137">
        <v>2137</v>
      </c>
      <c r="F37" s="262">
        <f t="shared" si="1"/>
        <v>0.39861966051109865</v>
      </c>
      <c r="G37" s="133">
        <v>373</v>
      </c>
      <c r="H37" s="248">
        <f t="shared" si="2"/>
        <v>0.06957657153516135</v>
      </c>
      <c r="I37" s="137">
        <v>274</v>
      </c>
      <c r="J37" s="262">
        <f t="shared" si="3"/>
        <v>0.05110986756202201</v>
      </c>
      <c r="K37" s="133">
        <v>47</v>
      </c>
      <c r="L37" s="248">
        <f t="shared" si="4"/>
        <v>0.00876702107815706</v>
      </c>
      <c r="M37" s="137">
        <f t="shared" si="5"/>
        <v>694</v>
      </c>
      <c r="N37" s="262">
        <f t="shared" si="6"/>
        <v>0.12945346017534043</v>
      </c>
      <c r="O37" s="258">
        <f t="shared" si="7"/>
        <v>2831</v>
      </c>
      <c r="P37" s="137">
        <f t="shared" si="8"/>
        <v>2530</v>
      </c>
      <c r="Q37" s="248">
        <f t="shared" si="9"/>
        <v>0.4719268793135609</v>
      </c>
    </row>
    <row r="38" spans="1:17" s="13" customFormat="1" ht="15" customHeight="1">
      <c r="A38" s="196" t="s">
        <v>36</v>
      </c>
      <c r="B38" s="135">
        <f>'介護保険第一号被保険者データ '!B39</f>
        <v>12202</v>
      </c>
      <c r="C38" s="133">
        <f>'要介護認定データ'!C39</f>
        <v>2220</v>
      </c>
      <c r="D38" s="248">
        <f t="shared" si="0"/>
        <v>0.18193738731355516</v>
      </c>
      <c r="E38" s="137">
        <v>1317</v>
      </c>
      <c r="F38" s="262">
        <f t="shared" si="1"/>
        <v>0.5932432432432433</v>
      </c>
      <c r="G38" s="133">
        <v>161</v>
      </c>
      <c r="H38" s="248">
        <f t="shared" si="2"/>
        <v>0.07252252252252252</v>
      </c>
      <c r="I38" s="137">
        <v>92</v>
      </c>
      <c r="J38" s="262">
        <f t="shared" si="3"/>
        <v>0.04144144144144144</v>
      </c>
      <c r="K38" s="133">
        <v>15</v>
      </c>
      <c r="L38" s="248">
        <f t="shared" si="4"/>
        <v>0.006756756756756757</v>
      </c>
      <c r="M38" s="137">
        <f t="shared" si="5"/>
        <v>268</v>
      </c>
      <c r="N38" s="262">
        <f t="shared" si="6"/>
        <v>0.12072072072072072</v>
      </c>
      <c r="O38" s="258">
        <f t="shared" si="7"/>
        <v>1585</v>
      </c>
      <c r="P38" s="137">
        <f t="shared" si="8"/>
        <v>635</v>
      </c>
      <c r="Q38" s="248">
        <f t="shared" si="9"/>
        <v>0.28603603603603606</v>
      </c>
    </row>
    <row r="39" spans="1:17" s="13" customFormat="1" ht="15.75" customHeight="1">
      <c r="A39" s="196" t="s">
        <v>20</v>
      </c>
      <c r="B39" s="135">
        <f>'介護保険第一号被保険者データ '!B40</f>
        <v>4052</v>
      </c>
      <c r="C39" s="133">
        <f>'要介護認定データ'!C40</f>
        <v>674</v>
      </c>
      <c r="D39" s="248">
        <f>C39/B39</f>
        <v>0.16633761105626851</v>
      </c>
      <c r="E39" s="137">
        <v>401</v>
      </c>
      <c r="F39" s="262">
        <f>E39/C39</f>
        <v>0.5949554896142433</v>
      </c>
      <c r="G39" s="133">
        <v>94</v>
      </c>
      <c r="H39" s="248">
        <f>G39/C39</f>
        <v>0.1394658753709199</v>
      </c>
      <c r="I39" s="137">
        <v>42</v>
      </c>
      <c r="J39" s="262">
        <f>I39/C39</f>
        <v>0.06231454005934718</v>
      </c>
      <c r="K39" s="133">
        <v>2</v>
      </c>
      <c r="L39" s="248">
        <f>K39/C39</f>
        <v>0.002967359050445104</v>
      </c>
      <c r="M39" s="137">
        <f>G39+I39+K39</f>
        <v>138</v>
      </c>
      <c r="N39" s="262">
        <f>M39/C39</f>
        <v>0.20474777448071216</v>
      </c>
      <c r="O39" s="258">
        <f>E39+M39</f>
        <v>539</v>
      </c>
      <c r="P39" s="137">
        <f>C39-O39</f>
        <v>135</v>
      </c>
      <c r="Q39" s="248">
        <f>P39/C39</f>
        <v>0.20029673590504452</v>
      </c>
    </row>
    <row r="40" spans="1:17" s="13" customFormat="1" ht="15" customHeight="1">
      <c r="A40" s="196" t="s">
        <v>19</v>
      </c>
      <c r="B40" s="135">
        <f>'介護保険第一号被保険者データ '!B41</f>
        <v>2909</v>
      </c>
      <c r="C40" s="133">
        <f>'要介護認定データ'!C41</f>
        <v>434</v>
      </c>
      <c r="D40" s="248">
        <f t="shared" si="0"/>
        <v>0.14919216225507048</v>
      </c>
      <c r="E40" s="137">
        <v>297</v>
      </c>
      <c r="F40" s="262">
        <f t="shared" si="1"/>
        <v>0.684331797235023</v>
      </c>
      <c r="G40" s="133">
        <v>47</v>
      </c>
      <c r="H40" s="248">
        <f t="shared" si="2"/>
        <v>0.10829493087557604</v>
      </c>
      <c r="I40" s="137">
        <v>26</v>
      </c>
      <c r="J40" s="262">
        <f t="shared" si="3"/>
        <v>0.059907834101382486</v>
      </c>
      <c r="K40" s="133">
        <v>1</v>
      </c>
      <c r="L40" s="248">
        <f t="shared" si="4"/>
        <v>0.002304147465437788</v>
      </c>
      <c r="M40" s="137">
        <f t="shared" si="5"/>
        <v>74</v>
      </c>
      <c r="N40" s="262">
        <f t="shared" si="6"/>
        <v>0.17050691244239632</v>
      </c>
      <c r="O40" s="258">
        <f t="shared" si="7"/>
        <v>371</v>
      </c>
      <c r="P40" s="137">
        <f t="shared" si="8"/>
        <v>63</v>
      </c>
      <c r="Q40" s="248">
        <f t="shared" si="9"/>
        <v>0.14516129032258066</v>
      </c>
    </row>
    <row r="41" spans="1:17" s="13" customFormat="1" ht="15" customHeight="1">
      <c r="A41" s="196" t="s">
        <v>37</v>
      </c>
      <c r="B41" s="135">
        <f>'介護保険第一号被保険者データ '!B42</f>
        <v>1908</v>
      </c>
      <c r="C41" s="133">
        <f>'要介護認定データ'!C42</f>
        <v>278</v>
      </c>
      <c r="D41" s="248">
        <f>C41/B41</f>
        <v>0.14570230607966456</v>
      </c>
      <c r="E41" s="137">
        <v>180</v>
      </c>
      <c r="F41" s="262">
        <f>E41/C41</f>
        <v>0.6474820143884892</v>
      </c>
      <c r="G41" s="133">
        <v>51</v>
      </c>
      <c r="H41" s="248">
        <f>G41/C41</f>
        <v>0.18345323741007194</v>
      </c>
      <c r="I41" s="137">
        <v>16</v>
      </c>
      <c r="J41" s="262">
        <f>I41/C41</f>
        <v>0.05755395683453238</v>
      </c>
      <c r="K41" s="133">
        <v>4</v>
      </c>
      <c r="L41" s="248">
        <f>K41/C41</f>
        <v>0.014388489208633094</v>
      </c>
      <c r="M41" s="137">
        <f>G41+I41+K41</f>
        <v>71</v>
      </c>
      <c r="N41" s="262">
        <f>M41/C41</f>
        <v>0.25539568345323743</v>
      </c>
      <c r="O41" s="258">
        <f>E41+M41</f>
        <v>251</v>
      </c>
      <c r="P41" s="137">
        <f>C41-O41</f>
        <v>27</v>
      </c>
      <c r="Q41" s="248">
        <f>P41/C41</f>
        <v>0.09712230215827339</v>
      </c>
    </row>
    <row r="42" spans="1:17" s="13" customFormat="1" ht="15" customHeight="1">
      <c r="A42" s="196" t="s">
        <v>11</v>
      </c>
      <c r="B42" s="135">
        <f>'介護保険第一号被保険者データ '!B43</f>
        <v>112587</v>
      </c>
      <c r="C42" s="133">
        <f>'要介護認定データ'!C43</f>
        <v>20819</v>
      </c>
      <c r="D42" s="248">
        <f t="shared" si="0"/>
        <v>0.18491477701688472</v>
      </c>
      <c r="E42" s="137">
        <v>13604</v>
      </c>
      <c r="F42" s="262">
        <f t="shared" si="1"/>
        <v>0.6534415677986455</v>
      </c>
      <c r="G42" s="133">
        <v>1548</v>
      </c>
      <c r="H42" s="248">
        <f t="shared" si="2"/>
        <v>0.07435515634756712</v>
      </c>
      <c r="I42" s="137">
        <v>1063</v>
      </c>
      <c r="J42" s="262">
        <f t="shared" si="3"/>
        <v>0.05105912868053221</v>
      </c>
      <c r="K42" s="133">
        <v>296</v>
      </c>
      <c r="L42" s="248">
        <f t="shared" si="4"/>
        <v>0.014217781833901724</v>
      </c>
      <c r="M42" s="137">
        <f t="shared" si="5"/>
        <v>2907</v>
      </c>
      <c r="N42" s="262">
        <f t="shared" si="6"/>
        <v>0.13963206686200105</v>
      </c>
      <c r="O42" s="258">
        <f t="shared" si="7"/>
        <v>16511</v>
      </c>
      <c r="P42" s="137">
        <f t="shared" si="8"/>
        <v>4308</v>
      </c>
      <c r="Q42" s="248">
        <f t="shared" si="9"/>
        <v>0.20692636533935346</v>
      </c>
    </row>
    <row r="43" spans="1:17" s="13" customFormat="1" ht="15" customHeight="1">
      <c r="A43" s="196" t="s">
        <v>38</v>
      </c>
      <c r="B43" s="135">
        <f>'介護保険第一号被保険者データ '!B44</f>
        <v>61575</v>
      </c>
      <c r="C43" s="133">
        <f>'要介護認定データ'!C44</f>
        <v>10641</v>
      </c>
      <c r="D43" s="248">
        <f t="shared" si="0"/>
        <v>0.1728136419001218</v>
      </c>
      <c r="E43" s="137">
        <v>3321</v>
      </c>
      <c r="F43" s="262">
        <f t="shared" si="1"/>
        <v>0.3120947279391035</v>
      </c>
      <c r="G43" s="133">
        <v>744</v>
      </c>
      <c r="H43" s="248">
        <f t="shared" si="2"/>
        <v>0.06991824076684522</v>
      </c>
      <c r="I43" s="137">
        <v>358</v>
      </c>
      <c r="J43" s="262">
        <f t="shared" si="3"/>
        <v>0.033643454562541114</v>
      </c>
      <c r="K43" s="133">
        <v>121</v>
      </c>
      <c r="L43" s="248">
        <f t="shared" si="4"/>
        <v>0.011371111737618645</v>
      </c>
      <c r="M43" s="137">
        <f t="shared" si="5"/>
        <v>1223</v>
      </c>
      <c r="N43" s="262">
        <f t="shared" si="6"/>
        <v>0.11493280706700498</v>
      </c>
      <c r="O43" s="258">
        <f t="shared" si="7"/>
        <v>4544</v>
      </c>
      <c r="P43" s="137">
        <f t="shared" si="8"/>
        <v>6097</v>
      </c>
      <c r="Q43" s="248">
        <f t="shared" si="9"/>
        <v>0.5729724649938915</v>
      </c>
    </row>
    <row r="44" spans="1:17" s="13" customFormat="1" ht="15" customHeight="1" thickBot="1">
      <c r="A44" s="200" t="s">
        <v>39</v>
      </c>
      <c r="B44" s="364">
        <f>'介護保険第一号被保険者データ '!B45</f>
        <v>15911</v>
      </c>
      <c r="C44" s="280">
        <f>'要介護認定データ'!C45</f>
        <v>3285</v>
      </c>
      <c r="D44" s="254">
        <f>C44/B44</f>
        <v>0.20646093897303752</v>
      </c>
      <c r="E44" s="253">
        <v>1860</v>
      </c>
      <c r="F44" s="264">
        <f>E44/C44</f>
        <v>0.5662100456621004</v>
      </c>
      <c r="G44" s="280">
        <v>262</v>
      </c>
      <c r="H44" s="254">
        <f>G44/C44</f>
        <v>0.07975646879756469</v>
      </c>
      <c r="I44" s="253">
        <v>165</v>
      </c>
      <c r="J44" s="264">
        <f>I44/C44</f>
        <v>0.0502283105022831</v>
      </c>
      <c r="K44" s="280">
        <v>40</v>
      </c>
      <c r="L44" s="254">
        <f>K44/C44</f>
        <v>0.0121765601217656</v>
      </c>
      <c r="M44" s="253">
        <f>G44+I44+K44</f>
        <v>467</v>
      </c>
      <c r="N44" s="264">
        <f>M44/C44</f>
        <v>0.14216133942161338</v>
      </c>
      <c r="O44" s="260">
        <f>E44+M44</f>
        <v>2327</v>
      </c>
      <c r="P44" s="253">
        <f>C44-O44</f>
        <v>958</v>
      </c>
      <c r="Q44" s="254">
        <f>P44/C44</f>
        <v>0.29162861491628617</v>
      </c>
    </row>
    <row r="45" spans="1:17" ht="24" customHeight="1" thickBot="1">
      <c r="A45" s="205" t="s">
        <v>248</v>
      </c>
      <c r="B45" s="365">
        <f>SUM(B4:B44)</f>
        <v>1907127</v>
      </c>
      <c r="C45" s="228">
        <f>SUM(C4:C44)</f>
        <v>354024</v>
      </c>
      <c r="D45" s="229">
        <f t="shared" si="0"/>
        <v>0.18563210525570661</v>
      </c>
      <c r="E45" s="207">
        <f>SUM(E4:E44)</f>
        <v>230621</v>
      </c>
      <c r="F45" s="233">
        <f t="shared" si="1"/>
        <v>0.6514275868302714</v>
      </c>
      <c r="G45" s="228">
        <f>SUM(G4:G44)</f>
        <v>25497</v>
      </c>
      <c r="H45" s="234">
        <f t="shared" si="2"/>
        <v>0.07202054098027252</v>
      </c>
      <c r="I45" s="207">
        <f>SUM(I4:I44)</f>
        <v>16619</v>
      </c>
      <c r="J45" s="233">
        <f t="shared" si="3"/>
        <v>0.046943145097507515</v>
      </c>
      <c r="K45" s="228">
        <f>SUM(K4:K44)</f>
        <v>4477</v>
      </c>
      <c r="L45" s="234">
        <f t="shared" si="4"/>
        <v>0.012646035297042009</v>
      </c>
      <c r="M45" s="22">
        <f t="shared" si="5"/>
        <v>46593</v>
      </c>
      <c r="N45" s="216">
        <f t="shared" si="6"/>
        <v>0.13160972137482205</v>
      </c>
      <c r="O45" s="369">
        <f t="shared" si="7"/>
        <v>277214</v>
      </c>
      <c r="P45" s="22">
        <f t="shared" si="8"/>
        <v>76810</v>
      </c>
      <c r="Q45" s="229">
        <f t="shared" si="9"/>
        <v>0.21696269179490657</v>
      </c>
    </row>
    <row r="46" spans="1:16" ht="24" customHeight="1">
      <c r="A46" s="7"/>
      <c r="B46" s="35"/>
      <c r="C46" s="171"/>
      <c r="D46" s="171"/>
      <c r="E46" s="171"/>
      <c r="F46" s="1"/>
      <c r="G46" s="1"/>
      <c r="P46" s="13"/>
    </row>
    <row r="47" spans="1:16" ht="24" customHeight="1">
      <c r="A47" s="7"/>
      <c r="B47" s="8"/>
      <c r="C47" s="1"/>
      <c r="D47" s="1"/>
      <c r="F47" s="13"/>
      <c r="P47" s="13"/>
    </row>
    <row r="48" spans="1:16" ht="18.75">
      <c r="A48" s="1"/>
      <c r="B48" s="1"/>
      <c r="C48" s="1"/>
      <c r="D48" s="1"/>
      <c r="F48" s="13"/>
      <c r="P48" s="13"/>
    </row>
    <row r="49" spans="1:16" ht="18.75">
      <c r="A49" s="1"/>
      <c r="B49" s="1"/>
      <c r="C49" s="1"/>
      <c r="D49" s="1"/>
      <c r="F49" s="13"/>
      <c r="P49" s="13"/>
    </row>
    <row r="50" spans="1:16" ht="18.75">
      <c r="A50" s="1"/>
      <c r="B50" s="1"/>
      <c r="C50" s="1"/>
      <c r="D50" s="1"/>
      <c r="F50" s="13"/>
      <c r="P50" s="13"/>
    </row>
    <row r="51" spans="1:16" ht="18.75">
      <c r="A51" s="1"/>
      <c r="B51" s="1"/>
      <c r="C51" s="1"/>
      <c r="D51" s="1"/>
      <c r="F51" s="13"/>
      <c r="P51" s="13"/>
    </row>
    <row r="52" spans="1:16" ht="18.75">
      <c r="A52" s="1"/>
      <c r="B52" s="1"/>
      <c r="C52" s="1"/>
      <c r="D52" s="1"/>
      <c r="F52" s="13"/>
      <c r="P52" s="13"/>
    </row>
    <row r="53" spans="1:16" ht="18.75">
      <c r="A53" s="1"/>
      <c r="B53" s="1"/>
      <c r="C53" s="1"/>
      <c r="D53" s="1"/>
      <c r="F53" s="13"/>
      <c r="P53" s="13"/>
    </row>
    <row r="54" spans="1:16" ht="18.75">
      <c r="A54" s="1"/>
      <c r="B54" s="1"/>
      <c r="C54" s="1"/>
      <c r="D54" s="1"/>
      <c r="F54" s="13"/>
      <c r="P54" s="13"/>
    </row>
    <row r="55" spans="1:16" ht="18.75">
      <c r="A55" s="1"/>
      <c r="B55" s="1"/>
      <c r="C55" s="1"/>
      <c r="D55" s="1"/>
      <c r="P55" s="13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2:4" ht="18.75">
      <c r="B61" s="1"/>
      <c r="C61" s="1"/>
      <c r="D61" s="1"/>
    </row>
    <row r="62" spans="2:4" ht="18.75">
      <c r="B62" s="1"/>
      <c r="C62" s="1"/>
      <c r="D62" s="1"/>
    </row>
    <row r="63" spans="2:4" ht="18.75">
      <c r="B63" s="1"/>
      <c r="C63" s="1"/>
      <c r="D63" s="1"/>
    </row>
    <row r="64" spans="2:4" ht="18.75">
      <c r="B64" s="1"/>
      <c r="C64" s="1"/>
      <c r="D64" s="1"/>
    </row>
    <row r="65" spans="2:4" ht="18.75">
      <c r="B65" s="1"/>
      <c r="C65" s="1"/>
      <c r="D65" s="1"/>
    </row>
    <row r="66" spans="2:4" ht="18.75">
      <c r="B66" s="1"/>
      <c r="C66" s="1"/>
      <c r="D66" s="1"/>
    </row>
    <row r="67" spans="2:4" ht="18.75">
      <c r="B67" s="1"/>
      <c r="C67" s="1"/>
      <c r="D67" s="1"/>
    </row>
    <row r="68" spans="2:4" ht="18.75">
      <c r="B68" s="1"/>
      <c r="C68" s="1"/>
      <c r="D68" s="1"/>
    </row>
    <row r="69" spans="2:4" ht="18.75">
      <c r="B69" s="1"/>
      <c r="C69" s="1"/>
      <c r="D69" s="1"/>
    </row>
    <row r="70" spans="2:4" ht="18.75">
      <c r="B70" s="1"/>
      <c r="C70" s="1"/>
      <c r="D70" s="1"/>
    </row>
    <row r="71" spans="2:4" ht="18.75">
      <c r="B71" s="1"/>
      <c r="C71" s="1"/>
      <c r="D71" s="1"/>
    </row>
    <row r="72" spans="2:4" ht="18.75">
      <c r="B72" s="1"/>
      <c r="C72" s="1"/>
      <c r="D72" s="1"/>
    </row>
    <row r="73" spans="2:4" ht="18.75">
      <c r="B73" s="1"/>
      <c r="C73" s="1"/>
      <c r="D73" s="1"/>
    </row>
    <row r="74" spans="2:4" ht="18.75">
      <c r="B74" s="1"/>
      <c r="C74" s="1"/>
      <c r="D74" s="1"/>
    </row>
    <row r="75" spans="2:4" ht="18.75">
      <c r="B75" s="1"/>
      <c r="C75" s="1"/>
      <c r="D75" s="1"/>
    </row>
    <row r="76" spans="2:4" ht="18.75">
      <c r="B76" s="1"/>
      <c r="C76" s="1"/>
      <c r="D76" s="1"/>
    </row>
    <row r="77" spans="2:4" ht="18.75">
      <c r="B77" s="1"/>
      <c r="C77" s="1"/>
      <c r="D77" s="1"/>
    </row>
    <row r="78" spans="2:4" ht="18.75">
      <c r="B78" s="1"/>
      <c r="C78" s="1"/>
      <c r="D78" s="1"/>
    </row>
    <row r="79" spans="2:4" ht="18.75">
      <c r="B79" s="1"/>
      <c r="C79" s="1"/>
      <c r="D79" s="1"/>
    </row>
    <row r="80" spans="2:4" ht="18.75">
      <c r="B80" s="1"/>
      <c r="C80" s="1"/>
      <c r="D80" s="1"/>
    </row>
    <row r="81" spans="2:4" ht="18.75">
      <c r="B81" s="1"/>
      <c r="C81" s="1"/>
      <c r="D81" s="1"/>
    </row>
    <row r="82" spans="2:4" ht="18.75">
      <c r="B82" s="1"/>
      <c r="C82" s="1"/>
      <c r="D82" s="1"/>
    </row>
    <row r="83" spans="2:4" ht="18.75">
      <c r="B83" s="1"/>
      <c r="C83" s="1"/>
      <c r="D83" s="1"/>
    </row>
    <row r="84" spans="2:4" ht="18.75">
      <c r="B84" s="1"/>
      <c r="C84" s="1"/>
      <c r="D84" s="1"/>
    </row>
    <row r="85" spans="2:4" ht="18.75">
      <c r="B85" s="1"/>
      <c r="C85" s="1"/>
      <c r="D85" s="1"/>
    </row>
    <row r="86" spans="2:4" ht="18.75">
      <c r="B86" s="1"/>
      <c r="C86" s="1"/>
      <c r="D86" s="1"/>
    </row>
    <row r="87" spans="2:4" ht="18.75">
      <c r="B87" s="1"/>
      <c r="C87" s="1"/>
      <c r="D87" s="1"/>
    </row>
    <row r="88" spans="2:4" ht="18.75">
      <c r="B88" s="1"/>
      <c r="C88" s="1"/>
      <c r="D88" s="1"/>
    </row>
    <row r="89" spans="2:4" ht="18.75">
      <c r="B89" s="1"/>
      <c r="C89" s="1"/>
      <c r="D89" s="1"/>
    </row>
    <row r="90" spans="2:4" ht="18.75">
      <c r="B90" s="1"/>
      <c r="C90" s="1"/>
      <c r="D90" s="1"/>
    </row>
    <row r="91" spans="2:4" ht="18.75">
      <c r="B91" s="1"/>
      <c r="C91" s="1"/>
      <c r="D91" s="1"/>
    </row>
    <row r="92" spans="2:4" ht="18.75">
      <c r="B92" s="1"/>
      <c r="C92" s="1"/>
      <c r="D92" s="1"/>
    </row>
    <row r="93" spans="2:4" ht="18.75">
      <c r="B93" s="1"/>
      <c r="C93" s="1"/>
      <c r="D93" s="1"/>
    </row>
    <row r="94" spans="2:4" ht="18.75">
      <c r="B94" s="1"/>
      <c r="C94" s="1"/>
      <c r="D94" s="1"/>
    </row>
    <row r="95" spans="2:4" ht="18.75">
      <c r="B95" s="1"/>
      <c r="C95" s="1"/>
      <c r="D95" s="1"/>
    </row>
    <row r="96" spans="2:4" ht="18.75">
      <c r="B96" s="1"/>
      <c r="C96" s="1"/>
      <c r="D96" s="1"/>
    </row>
    <row r="97" spans="2:4" ht="18.75">
      <c r="B97" s="1"/>
      <c r="C97" s="1"/>
      <c r="D97" s="1"/>
    </row>
    <row r="98" spans="2:4" ht="18.75">
      <c r="B98" s="1"/>
      <c r="C98" s="1"/>
      <c r="D98" s="1"/>
    </row>
    <row r="99" spans="2:4" ht="18.75">
      <c r="B99" s="1"/>
      <c r="C99" s="1"/>
      <c r="D99" s="1"/>
    </row>
    <row r="100" spans="2:4" ht="18.75">
      <c r="B100" s="1"/>
      <c r="C100" s="1"/>
      <c r="D100" s="1"/>
    </row>
    <row r="101" spans="2:4" ht="18.75">
      <c r="B101" s="1"/>
      <c r="C101" s="1"/>
      <c r="D101" s="1"/>
    </row>
    <row r="102" spans="2:4" ht="18.75">
      <c r="B102" s="1"/>
      <c r="C102" s="1"/>
      <c r="D102" s="1"/>
    </row>
    <row r="103" spans="2:4" ht="18.75">
      <c r="B103" s="1"/>
      <c r="C103" s="1"/>
      <c r="D103" s="1"/>
    </row>
    <row r="104" spans="2:4" ht="18.75">
      <c r="B104" s="1"/>
      <c r="C104" s="1"/>
      <c r="D104" s="1"/>
    </row>
    <row r="105" spans="2:4" ht="18.75">
      <c r="B105" s="1"/>
      <c r="C105" s="1"/>
      <c r="D105" s="1"/>
    </row>
    <row r="106" spans="2:4" ht="18.75">
      <c r="B106" s="1"/>
      <c r="C106" s="1"/>
      <c r="D106" s="1"/>
    </row>
    <row r="107" spans="2:4" ht="18.75">
      <c r="B107" s="1"/>
      <c r="C107" s="1"/>
      <c r="D107" s="1"/>
    </row>
    <row r="108" spans="2:4" ht="18.75">
      <c r="B108" s="1"/>
      <c r="C108" s="1"/>
      <c r="D108" s="1"/>
    </row>
    <row r="109" spans="2:4" ht="18.75">
      <c r="B109" s="1"/>
      <c r="C109" s="1"/>
      <c r="D109" s="1"/>
    </row>
    <row r="110" spans="2:4" ht="18.75">
      <c r="B110" s="1"/>
      <c r="C110" s="1"/>
      <c r="D110" s="1"/>
    </row>
    <row r="111" spans="2:4" ht="18.75">
      <c r="B111" s="1"/>
      <c r="C111" s="1"/>
      <c r="D111" s="1"/>
    </row>
    <row r="112" spans="2:4" ht="18.75">
      <c r="B112" s="1"/>
      <c r="C112" s="1"/>
      <c r="D112" s="1"/>
    </row>
    <row r="113" spans="2:4" ht="18.75">
      <c r="B113" s="1"/>
      <c r="C113" s="1"/>
      <c r="D113" s="1"/>
    </row>
    <row r="114" spans="2:4" ht="18.75">
      <c r="B114" s="1"/>
      <c r="C114" s="1"/>
      <c r="D114" s="1"/>
    </row>
    <row r="115" spans="2:4" ht="18.75">
      <c r="B115" s="1"/>
      <c r="C115" s="1"/>
      <c r="D115" s="1"/>
    </row>
    <row r="116" spans="2:4" ht="18.75">
      <c r="B116" s="1"/>
      <c r="C116" s="1"/>
      <c r="D116" s="1"/>
    </row>
    <row r="117" spans="2:4" ht="18.75">
      <c r="B117" s="1"/>
      <c r="C117" s="1"/>
      <c r="D117" s="1"/>
    </row>
    <row r="118" spans="2:4" ht="18.75">
      <c r="B118" s="1"/>
      <c r="C118" s="1"/>
      <c r="D118" s="1"/>
    </row>
    <row r="119" spans="2:4" ht="18.75">
      <c r="B119" s="1"/>
      <c r="C119" s="1"/>
      <c r="D119" s="1"/>
    </row>
    <row r="120" spans="2:4" ht="18.75">
      <c r="B120" s="1"/>
      <c r="C120" s="1"/>
      <c r="D120" s="1"/>
    </row>
    <row r="121" spans="2:4" ht="18.75">
      <c r="B121" s="1"/>
      <c r="C121" s="1"/>
      <c r="D121" s="1"/>
    </row>
    <row r="122" spans="2:4" ht="18.75">
      <c r="B122" s="1"/>
      <c r="C122" s="1"/>
      <c r="D122" s="1"/>
    </row>
    <row r="123" spans="2:4" ht="18.75">
      <c r="B123" s="1"/>
      <c r="C123" s="1"/>
      <c r="D123" s="1"/>
    </row>
    <row r="124" spans="2:4" ht="18.75">
      <c r="B124" s="1"/>
      <c r="C124" s="1"/>
      <c r="D124" s="1"/>
    </row>
    <row r="125" spans="2:4" ht="18.75">
      <c r="B125" s="1"/>
      <c r="C125" s="1"/>
      <c r="D125" s="1"/>
    </row>
    <row r="126" spans="2:4" ht="18.75">
      <c r="B126" s="1"/>
      <c r="C126" s="1"/>
      <c r="D126" s="1"/>
    </row>
    <row r="127" spans="2:4" ht="18.75">
      <c r="B127" s="1"/>
      <c r="C127" s="1"/>
      <c r="D127" s="1"/>
    </row>
    <row r="128" spans="2:4" ht="18.75">
      <c r="B128" s="1"/>
      <c r="C128" s="1"/>
      <c r="D128" s="1"/>
    </row>
    <row r="129" spans="2:4" ht="18.75">
      <c r="B129" s="1"/>
      <c r="C129" s="1"/>
      <c r="D129" s="1"/>
    </row>
    <row r="130" spans="2:4" ht="18.75">
      <c r="B130" s="1"/>
      <c r="C130" s="1"/>
      <c r="D130" s="1"/>
    </row>
    <row r="131" spans="2:4" ht="18.75">
      <c r="B131" s="1"/>
      <c r="C131" s="1"/>
      <c r="D131" s="1"/>
    </row>
    <row r="132" spans="2:4" ht="18.75">
      <c r="B132" s="1"/>
      <c r="C132" s="1"/>
      <c r="D132" s="1"/>
    </row>
    <row r="133" spans="2:4" ht="18.75">
      <c r="B133" s="1"/>
      <c r="C133" s="1"/>
      <c r="D133" s="1"/>
    </row>
    <row r="134" spans="2:4" ht="18.75">
      <c r="B134" s="1"/>
      <c r="C134" s="1"/>
      <c r="D134" s="1"/>
    </row>
    <row r="135" spans="2:4" ht="18.75">
      <c r="B135" s="1"/>
      <c r="C135" s="1"/>
      <c r="D135" s="1"/>
    </row>
    <row r="136" spans="2:4" ht="18.75">
      <c r="B136" s="1"/>
      <c r="C136" s="1"/>
      <c r="D136" s="1"/>
    </row>
    <row r="137" spans="2:4" ht="18.75">
      <c r="B137" s="1"/>
      <c r="C137" s="1"/>
      <c r="D137" s="1"/>
    </row>
    <row r="138" spans="2:4" ht="18.75">
      <c r="B138" s="1"/>
      <c r="C138" s="1"/>
      <c r="D138" s="1"/>
    </row>
    <row r="139" spans="2:4" ht="18.75">
      <c r="B139" s="1"/>
      <c r="C139" s="1"/>
      <c r="D139" s="1"/>
    </row>
    <row r="140" spans="2:4" ht="18.75">
      <c r="B140" s="1"/>
      <c r="C140" s="1"/>
      <c r="D140" s="1"/>
    </row>
    <row r="141" spans="2:4" ht="18.75">
      <c r="B141" s="1"/>
      <c r="C141" s="1"/>
      <c r="D141" s="1"/>
    </row>
    <row r="142" spans="2:4" ht="18.75">
      <c r="B142" s="1"/>
      <c r="C142" s="1"/>
      <c r="D142" s="1"/>
    </row>
    <row r="143" spans="2:4" ht="18.75">
      <c r="B143" s="1"/>
      <c r="C143" s="1"/>
      <c r="D143" s="1"/>
    </row>
    <row r="144" spans="2:4" ht="18.75">
      <c r="B144" s="1"/>
      <c r="C144" s="1"/>
      <c r="D144" s="1"/>
    </row>
    <row r="145" spans="2:4" ht="18.75">
      <c r="B145" s="1"/>
      <c r="C145" s="1"/>
      <c r="D145" s="1"/>
    </row>
    <row r="146" spans="2:4" ht="18.75">
      <c r="B146" s="1"/>
      <c r="C146" s="1"/>
      <c r="D146" s="1"/>
    </row>
    <row r="147" spans="2:4" ht="18.75">
      <c r="B147" s="1"/>
      <c r="C147" s="1"/>
      <c r="D147" s="1"/>
    </row>
    <row r="148" spans="2:4" ht="18.75">
      <c r="B148" s="1"/>
      <c r="C148" s="1"/>
      <c r="D148" s="1"/>
    </row>
    <row r="149" spans="2:4" ht="18.75">
      <c r="B149" s="1"/>
      <c r="C149" s="1"/>
      <c r="D149" s="1"/>
    </row>
    <row r="150" spans="2:4" ht="18.75">
      <c r="B150" s="1"/>
      <c r="C150" s="1"/>
      <c r="D150" s="1"/>
    </row>
    <row r="151" spans="2:4" ht="18.75">
      <c r="B151" s="1"/>
      <c r="C151" s="1"/>
      <c r="D151" s="1"/>
    </row>
    <row r="152" spans="2:4" ht="18.75">
      <c r="B152" s="1"/>
      <c r="C152" s="1"/>
      <c r="D152" s="1"/>
    </row>
    <row r="153" spans="2:4" ht="18.75">
      <c r="B153" s="1"/>
      <c r="C153" s="1"/>
      <c r="D153" s="1"/>
    </row>
    <row r="154" spans="2:4" ht="18.75">
      <c r="B154" s="1"/>
      <c r="C154" s="1"/>
      <c r="D154" s="1"/>
    </row>
    <row r="155" spans="2:4" ht="18.75">
      <c r="B155" s="1"/>
      <c r="C155" s="1"/>
      <c r="D155" s="1"/>
    </row>
    <row r="156" spans="2:4" ht="18.75">
      <c r="B156" s="1"/>
      <c r="C156" s="1"/>
      <c r="D156" s="1"/>
    </row>
    <row r="157" spans="2:4" ht="18.75">
      <c r="B157" s="1"/>
      <c r="C157" s="1"/>
      <c r="D157" s="1"/>
    </row>
    <row r="158" spans="2:4" ht="18.75">
      <c r="B158" s="1"/>
      <c r="C158" s="1"/>
      <c r="D158" s="1"/>
    </row>
    <row r="159" spans="2:4" ht="18.75">
      <c r="B159" s="1"/>
      <c r="C159" s="1"/>
      <c r="D159" s="1"/>
    </row>
    <row r="160" spans="2:4" ht="18.75">
      <c r="B160" s="1"/>
      <c r="C160" s="1"/>
      <c r="D160" s="1"/>
    </row>
    <row r="161" spans="2:4" ht="18.75">
      <c r="B161" s="1"/>
      <c r="C161" s="1"/>
      <c r="D161" s="1"/>
    </row>
    <row r="162" spans="2:4" ht="18.75">
      <c r="B162" s="1"/>
      <c r="C162" s="1"/>
      <c r="D162" s="1"/>
    </row>
    <row r="163" spans="2:4" ht="18.75">
      <c r="B163" s="1"/>
      <c r="C163" s="1"/>
      <c r="D163" s="1"/>
    </row>
    <row r="164" spans="2:4" ht="18.75">
      <c r="B164" s="1"/>
      <c r="C164" s="1"/>
      <c r="D164" s="1"/>
    </row>
    <row r="165" spans="2:4" ht="18.75">
      <c r="B165" s="1"/>
      <c r="C165" s="1"/>
      <c r="D165" s="1"/>
    </row>
    <row r="166" spans="2:4" ht="18.75">
      <c r="B166" s="1"/>
      <c r="C166" s="1"/>
      <c r="D166" s="1"/>
    </row>
    <row r="167" spans="2:4" ht="18.75">
      <c r="B167" s="1"/>
      <c r="C167" s="1"/>
      <c r="D167" s="1"/>
    </row>
    <row r="168" spans="2:4" ht="18.75">
      <c r="B168" s="1"/>
      <c r="C168" s="1"/>
      <c r="D168" s="1"/>
    </row>
    <row r="169" spans="2:4" ht="18.75">
      <c r="B169" s="1"/>
      <c r="C169" s="1"/>
      <c r="D169" s="1"/>
    </row>
    <row r="170" spans="2:4" ht="18.75">
      <c r="B170" s="1"/>
      <c r="C170" s="1"/>
      <c r="D170" s="1"/>
    </row>
    <row r="171" spans="2:4" ht="18.75">
      <c r="B171" s="1"/>
      <c r="C171" s="1"/>
      <c r="D171" s="1"/>
    </row>
    <row r="172" spans="2:4" ht="18.75">
      <c r="B172" s="1"/>
      <c r="C172" s="1"/>
      <c r="D172" s="1"/>
    </row>
    <row r="173" spans="2:4" ht="18.75">
      <c r="B173" s="1"/>
      <c r="C173" s="1"/>
      <c r="D173" s="1"/>
    </row>
    <row r="174" spans="2:4" ht="18.75">
      <c r="B174" s="1"/>
      <c r="C174" s="1"/>
      <c r="D174" s="1"/>
    </row>
    <row r="175" spans="2:4" ht="18.75">
      <c r="B175" s="1"/>
      <c r="C175" s="1"/>
      <c r="D175" s="1"/>
    </row>
    <row r="176" spans="2:4" ht="18.75">
      <c r="B176" s="1"/>
      <c r="C176" s="1"/>
      <c r="D176" s="1"/>
    </row>
    <row r="177" spans="2:4" ht="18.75">
      <c r="B177" s="1"/>
      <c r="C177" s="1"/>
      <c r="D177" s="1"/>
    </row>
    <row r="178" spans="2:4" ht="18.75">
      <c r="B178" s="1"/>
      <c r="C178" s="1"/>
      <c r="D178" s="1"/>
    </row>
    <row r="179" spans="2:4" ht="18.75">
      <c r="B179" s="1"/>
      <c r="C179" s="1"/>
      <c r="D179" s="1"/>
    </row>
    <row r="180" spans="2:4" ht="18.75">
      <c r="B180" s="1"/>
      <c r="C180" s="1"/>
      <c r="D180" s="1"/>
    </row>
    <row r="181" spans="2:4" ht="18.75">
      <c r="B181" s="1"/>
      <c r="C181" s="1"/>
      <c r="D181" s="1"/>
    </row>
    <row r="182" spans="2:4" ht="18.75">
      <c r="B182" s="1"/>
      <c r="C182" s="1"/>
      <c r="D182" s="1"/>
    </row>
    <row r="183" spans="2:4" ht="18.75">
      <c r="B183" s="1"/>
      <c r="C183" s="1"/>
      <c r="D183" s="1"/>
    </row>
    <row r="184" spans="2:4" ht="18.75">
      <c r="B184" s="1"/>
      <c r="C184" s="1"/>
      <c r="D184" s="1"/>
    </row>
    <row r="185" spans="2:4" ht="18.75">
      <c r="B185" s="1"/>
      <c r="C185" s="1"/>
      <c r="D185" s="1"/>
    </row>
    <row r="186" spans="2:4" ht="18.75">
      <c r="B186" s="1"/>
      <c r="C186" s="1"/>
      <c r="D186" s="1"/>
    </row>
    <row r="187" spans="2:4" ht="18.75">
      <c r="B187" s="1"/>
      <c r="C187" s="1"/>
      <c r="D187" s="1"/>
    </row>
    <row r="188" spans="2:4" ht="18.75">
      <c r="B188" s="1"/>
      <c r="C188" s="1"/>
      <c r="D188" s="1"/>
    </row>
    <row r="189" spans="2:4" ht="18.75">
      <c r="B189" s="1"/>
      <c r="C189" s="1"/>
      <c r="D189" s="1"/>
    </row>
    <row r="190" spans="2:4" ht="18.75">
      <c r="B190" s="1"/>
      <c r="C190" s="1"/>
      <c r="D190" s="1"/>
    </row>
    <row r="191" spans="2:4" ht="18.75">
      <c r="B191" s="1"/>
      <c r="C191" s="1"/>
      <c r="D191" s="1"/>
    </row>
    <row r="192" spans="2:4" ht="18.75">
      <c r="B192" s="1"/>
      <c r="C192" s="1"/>
      <c r="D192" s="1"/>
    </row>
    <row r="193" spans="2:4" ht="18.75">
      <c r="B193" s="1"/>
      <c r="C193" s="1"/>
      <c r="D193" s="1"/>
    </row>
    <row r="194" spans="2:4" ht="18.75">
      <c r="B194" s="1"/>
      <c r="C194" s="1"/>
      <c r="D194" s="1"/>
    </row>
    <row r="195" spans="2:4" ht="18.75">
      <c r="B195" s="1"/>
      <c r="C195" s="1"/>
      <c r="D195" s="1"/>
    </row>
    <row r="196" spans="2:4" ht="18.75">
      <c r="B196" s="1"/>
      <c r="C196" s="1"/>
      <c r="D196" s="1"/>
    </row>
    <row r="197" spans="2:4" ht="18.75">
      <c r="B197" s="1"/>
      <c r="C197" s="1"/>
      <c r="D197" s="1"/>
    </row>
    <row r="198" spans="2:4" ht="18.75">
      <c r="B198" s="1"/>
      <c r="C198" s="1"/>
      <c r="D198" s="1"/>
    </row>
    <row r="199" spans="2:4" ht="18.75">
      <c r="B199" s="1"/>
      <c r="C199" s="1"/>
      <c r="D199" s="1"/>
    </row>
    <row r="200" spans="2:4" ht="18.75">
      <c r="B200" s="1"/>
      <c r="C200" s="1"/>
      <c r="D200" s="1"/>
    </row>
    <row r="201" spans="2:4" ht="18.75">
      <c r="B201" s="1"/>
      <c r="C201" s="1"/>
      <c r="D201" s="1"/>
    </row>
    <row r="202" spans="2:4" ht="18.75">
      <c r="B202" s="1"/>
      <c r="C202" s="1"/>
      <c r="D202" s="1"/>
    </row>
    <row r="203" spans="2:4" ht="18.75">
      <c r="B203" s="1"/>
      <c r="C203" s="1"/>
      <c r="D203" s="1"/>
    </row>
    <row r="204" spans="2:4" ht="18.75">
      <c r="B204" s="1"/>
      <c r="C204" s="1"/>
      <c r="D204" s="1"/>
    </row>
    <row r="205" spans="2:4" ht="18.75">
      <c r="B205" s="1"/>
      <c r="C205" s="1"/>
      <c r="D205" s="1"/>
    </row>
    <row r="206" spans="2:4" ht="18.75">
      <c r="B206" s="1"/>
      <c r="C206" s="1"/>
      <c r="D206" s="1"/>
    </row>
    <row r="207" spans="2:4" ht="18.75">
      <c r="B207" s="1"/>
      <c r="C207" s="1"/>
      <c r="D207" s="1"/>
    </row>
  </sheetData>
  <sheetProtection/>
  <mergeCells count="8">
    <mergeCell ref="A2:A3"/>
    <mergeCell ref="C2:D2"/>
    <mergeCell ref="M2:N2"/>
    <mergeCell ref="P2:Q2"/>
    <mergeCell ref="G2:H2"/>
    <mergeCell ref="I2:J2"/>
    <mergeCell ref="K2:L2"/>
    <mergeCell ref="E2:F2"/>
  </mergeCells>
  <printOptions/>
  <pageMargins left="0.67" right="0.19" top="0.58" bottom="0.31496062992125984" header="0.35433070866141736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寺内順子</dc:creator>
  <cp:keywords/>
  <dc:description/>
  <cp:lastModifiedBy>kozawa</cp:lastModifiedBy>
  <cp:lastPrinted>2010-07-09T08:11:34Z</cp:lastPrinted>
  <dcterms:created xsi:type="dcterms:W3CDTF">2001-10-30T06:28:58Z</dcterms:created>
  <dcterms:modified xsi:type="dcterms:W3CDTF">2010-07-10T04:25:29Z</dcterms:modified>
  <cp:category/>
  <cp:version/>
  <cp:contentType/>
  <cp:contentStatus/>
</cp:coreProperties>
</file>